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f\OneDrive\2024_JIH_EDISONOVA\F_ROZPOCE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Nový stav" sheetId="3" r:id="rId3"/>
    <sheet name="03 - ZTI" sheetId="4" r:id="rId4"/>
    <sheet name="04 - Elektroinstalace sil..." sheetId="5" r:id="rId5"/>
    <sheet name="05 - Elektroinstalace sla..." sheetId="6" r:id="rId6"/>
    <sheet name="06 - VZT" sheetId="7" r:id="rId7"/>
    <sheet name="07 - VR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Bourací práce'!$C$93:$K$322</definedName>
    <definedName name="_xlnm.Print_Area" localSheetId="1">'01 - Bourací práce'!$C$4:$J$39,'01 - Bourací práce'!$C$45:$J$75,'01 - Bourací práce'!$C$81:$K$322</definedName>
    <definedName name="_xlnm.Print_Titles" localSheetId="1">'01 - Bourací práce'!$93:$93</definedName>
    <definedName name="_xlnm._FilterDatabase" localSheetId="2" hidden="1">'02 - Nový stav'!$C$98:$K$831</definedName>
    <definedName name="_xlnm.Print_Area" localSheetId="2">'02 - Nový stav'!$C$4:$J$39,'02 - Nový stav'!$C$45:$J$80,'02 - Nový stav'!$C$86:$K$831</definedName>
    <definedName name="_xlnm.Print_Titles" localSheetId="2">'02 - Nový stav'!$98:$98</definedName>
    <definedName name="_xlnm._FilterDatabase" localSheetId="3" hidden="1">'03 - ZTI'!$C$86:$K$332</definedName>
    <definedName name="_xlnm.Print_Area" localSheetId="3">'03 - ZTI'!$C$4:$J$39,'03 - ZTI'!$C$45:$J$68,'03 - ZTI'!$C$74:$K$332</definedName>
    <definedName name="_xlnm.Print_Titles" localSheetId="3">'03 - ZTI'!$86:$86</definedName>
    <definedName name="_xlnm._FilterDatabase" localSheetId="4" hidden="1">'04 - Elektroinstalace sil...'!$C$80:$K$85</definedName>
    <definedName name="_xlnm.Print_Area" localSheetId="4">'04 - Elektroinstalace sil...'!$C$4:$J$39,'04 - Elektroinstalace sil...'!$C$45:$J$62,'04 - Elektroinstalace sil...'!$C$68:$K$85</definedName>
    <definedName name="_xlnm.Print_Titles" localSheetId="4">'04 - Elektroinstalace sil...'!$80:$80</definedName>
    <definedName name="_xlnm._FilterDatabase" localSheetId="5" hidden="1">'05 - Elektroinstalace sla...'!$C$80:$K$84</definedName>
    <definedName name="_xlnm.Print_Area" localSheetId="5">'05 - Elektroinstalace sla...'!$C$4:$J$39,'05 - Elektroinstalace sla...'!$C$45:$J$62,'05 - Elektroinstalace sla...'!$C$68:$K$84</definedName>
    <definedName name="_xlnm.Print_Titles" localSheetId="5">'05 - Elektroinstalace sla...'!$80:$80</definedName>
    <definedName name="_xlnm._FilterDatabase" localSheetId="6" hidden="1">'06 - VZT'!$C$80:$K$127</definedName>
    <definedName name="_xlnm.Print_Area" localSheetId="6">'06 - VZT'!$C$4:$J$39,'06 - VZT'!$C$45:$J$62,'06 - VZT'!$C$68:$K$127</definedName>
    <definedName name="_xlnm.Print_Titles" localSheetId="6">'06 - VZT'!$80:$80</definedName>
    <definedName name="_xlnm._FilterDatabase" localSheetId="7" hidden="1">'07 - VRN'!$C$85:$K$129</definedName>
    <definedName name="_xlnm.Print_Area" localSheetId="7">'07 - VRN'!$C$4:$J$39,'07 - VRN'!$C$45:$J$67,'07 - VRN'!$C$73:$K$129</definedName>
    <definedName name="_xlnm.Print_Titles" localSheetId="7">'07 - VRN'!$85:$85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26"/>
  <c r="BH126"/>
  <c r="BG126"/>
  <c r="BF126"/>
  <c r="T126"/>
  <c r="T125"/>
  <c r="R126"/>
  <c r="R125"/>
  <c r="P126"/>
  <c r="P125"/>
  <c r="BI121"/>
  <c r="BH121"/>
  <c r="BG121"/>
  <c r="BF121"/>
  <c r="T121"/>
  <c r="T120"/>
  <c r="R121"/>
  <c r="R120"/>
  <c r="P121"/>
  <c r="P120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T97"/>
  <c r="R98"/>
  <c r="R97"/>
  <c r="P98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7" r="J37"/>
  <c r="J36"/>
  <c i="1" r="AY60"/>
  <c i="7" r="J35"/>
  <c i="1" r="AX60"/>
  <c i="7"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3"/>
  <c r="BH93"/>
  <c r="BG93"/>
  <c r="BF93"/>
  <c r="T93"/>
  <c r="R93"/>
  <c r="P93"/>
  <c r="BI89"/>
  <c r="BH89"/>
  <c r="BG89"/>
  <c r="BF89"/>
  <c r="T89"/>
  <c r="R89"/>
  <c r="P89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6" r="J37"/>
  <c r="J36"/>
  <c i="1" r="AY59"/>
  <c i="6" r="J35"/>
  <c i="1" r="AX59"/>
  <c i="6" r="BI84"/>
  <c r="BH84"/>
  <c r="BG84"/>
  <c r="BF84"/>
  <c r="T84"/>
  <c r="T83"/>
  <c r="T82"/>
  <c r="T81"/>
  <c r="R84"/>
  <c r="R83"/>
  <c r="R82"/>
  <c r="R81"/>
  <c r="P84"/>
  <c r="P83"/>
  <c r="P82"/>
  <c r="P81"/>
  <c i="1" r="AU59"/>
  <c i="6" r="J78"/>
  <c r="J77"/>
  <c r="F77"/>
  <c r="F75"/>
  <c r="E73"/>
  <c r="J55"/>
  <c r="J54"/>
  <c r="F54"/>
  <c r="F52"/>
  <c r="E50"/>
  <c r="J18"/>
  <c r="E18"/>
  <c r="F78"/>
  <c r="J17"/>
  <c r="J12"/>
  <c r="J75"/>
  <c r="E7"/>
  <c r="E48"/>
  <c i="5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8"/>
  <c r="J77"/>
  <c r="F77"/>
  <c r="F75"/>
  <c r="E73"/>
  <c r="J55"/>
  <c r="J54"/>
  <c r="F54"/>
  <c r="F52"/>
  <c r="E50"/>
  <c r="J18"/>
  <c r="E18"/>
  <c r="F78"/>
  <c r="J17"/>
  <c r="J12"/>
  <c r="J52"/>
  <c r="E7"/>
  <c r="E48"/>
  <c i="4" r="J37"/>
  <c r="J36"/>
  <c i="1" r="AY57"/>
  <c i="4" r="J35"/>
  <c i="1" r="AX57"/>
  <c i="4" r="BI329"/>
  <c r="BH329"/>
  <c r="BG329"/>
  <c r="BF329"/>
  <c r="T329"/>
  <c r="R329"/>
  <c r="P329"/>
  <c r="BI325"/>
  <c r="BH325"/>
  <c r="BG325"/>
  <c r="BF325"/>
  <c r="T325"/>
  <c r="R325"/>
  <c r="P325"/>
  <c r="BI320"/>
  <c r="BH320"/>
  <c r="BG320"/>
  <c r="BF320"/>
  <c r="T320"/>
  <c r="T319"/>
  <c r="R320"/>
  <c r="R319"/>
  <c r="P320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7"/>
  <c r="BH247"/>
  <c r="BG247"/>
  <c r="BF247"/>
  <c r="T247"/>
  <c r="R247"/>
  <c r="P247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3" r="J37"/>
  <c r="J36"/>
  <c i="1" r="AY56"/>
  <c i="3" r="J35"/>
  <c i="1" r="AX56"/>
  <c i="3" r="BI828"/>
  <c r="BH828"/>
  <c r="BG828"/>
  <c r="BF828"/>
  <c r="T828"/>
  <c r="R828"/>
  <c r="P828"/>
  <c r="BI824"/>
  <c r="BH824"/>
  <c r="BG824"/>
  <c r="BF824"/>
  <c r="T824"/>
  <c r="R824"/>
  <c r="P824"/>
  <c r="BI820"/>
  <c r="BH820"/>
  <c r="BG820"/>
  <c r="BF820"/>
  <c r="T820"/>
  <c r="R820"/>
  <c r="P820"/>
  <c r="BI816"/>
  <c r="BH816"/>
  <c r="BG816"/>
  <c r="BF816"/>
  <c r="T816"/>
  <c r="R816"/>
  <c r="P816"/>
  <c r="BI812"/>
  <c r="BH812"/>
  <c r="BG812"/>
  <c r="BF812"/>
  <c r="T812"/>
  <c r="R812"/>
  <c r="P812"/>
  <c r="BI803"/>
  <c r="BH803"/>
  <c r="BG803"/>
  <c r="BF803"/>
  <c r="T803"/>
  <c r="T794"/>
  <c r="R803"/>
  <c r="R794"/>
  <c r="P803"/>
  <c r="P794"/>
  <c r="BI795"/>
  <c r="BH795"/>
  <c r="BG795"/>
  <c r="BF795"/>
  <c r="T795"/>
  <c r="R795"/>
  <c r="P795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79"/>
  <c r="BH779"/>
  <c r="BG779"/>
  <c r="BF779"/>
  <c r="T779"/>
  <c r="R779"/>
  <c r="P779"/>
  <c r="BI775"/>
  <c r="BH775"/>
  <c r="BG775"/>
  <c r="BF775"/>
  <c r="T775"/>
  <c r="R775"/>
  <c r="P775"/>
  <c r="BI769"/>
  <c r="BH769"/>
  <c r="BG769"/>
  <c r="BF769"/>
  <c r="T769"/>
  <c r="R769"/>
  <c r="P769"/>
  <c r="BI763"/>
  <c r="BH763"/>
  <c r="BG763"/>
  <c r="BF763"/>
  <c r="T763"/>
  <c r="R763"/>
  <c r="P763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1"/>
  <c r="BH751"/>
  <c r="BG751"/>
  <c r="BF751"/>
  <c r="T751"/>
  <c r="R751"/>
  <c r="P751"/>
  <c r="BI747"/>
  <c r="BH747"/>
  <c r="BG747"/>
  <c r="BF747"/>
  <c r="T747"/>
  <c r="R747"/>
  <c r="P747"/>
  <c r="BI743"/>
  <c r="BH743"/>
  <c r="BG743"/>
  <c r="BF743"/>
  <c r="T743"/>
  <c r="R743"/>
  <c r="P743"/>
  <c r="BI739"/>
  <c r="BH739"/>
  <c r="BG739"/>
  <c r="BF739"/>
  <c r="T739"/>
  <c r="R739"/>
  <c r="P739"/>
  <c r="BI735"/>
  <c r="BH735"/>
  <c r="BG735"/>
  <c r="BF735"/>
  <c r="T735"/>
  <c r="R735"/>
  <c r="P735"/>
  <c r="BI731"/>
  <c r="BH731"/>
  <c r="BG731"/>
  <c r="BF731"/>
  <c r="T731"/>
  <c r="R731"/>
  <c r="P731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18"/>
  <c r="BH718"/>
  <c r="BG718"/>
  <c r="BF718"/>
  <c r="T718"/>
  <c r="R718"/>
  <c r="P718"/>
  <c r="BI716"/>
  <c r="BH716"/>
  <c r="BG716"/>
  <c r="BF716"/>
  <c r="T716"/>
  <c r="R716"/>
  <c r="P716"/>
  <c r="BI711"/>
  <c r="BH711"/>
  <c r="BG711"/>
  <c r="BF711"/>
  <c r="T711"/>
  <c r="R711"/>
  <c r="P711"/>
  <c r="BI709"/>
  <c r="BH709"/>
  <c r="BG709"/>
  <c r="BF709"/>
  <c r="T709"/>
  <c r="R709"/>
  <c r="P709"/>
  <c r="BI704"/>
  <c r="BH704"/>
  <c r="BG704"/>
  <c r="BF704"/>
  <c r="T704"/>
  <c r="R704"/>
  <c r="P704"/>
  <c r="BI696"/>
  <c r="BH696"/>
  <c r="BG696"/>
  <c r="BF696"/>
  <c r="T696"/>
  <c r="R696"/>
  <c r="P696"/>
  <c r="BI688"/>
  <c r="BH688"/>
  <c r="BG688"/>
  <c r="BF688"/>
  <c r="T688"/>
  <c r="R688"/>
  <c r="P688"/>
  <c r="BI680"/>
  <c r="BH680"/>
  <c r="BG680"/>
  <c r="BF680"/>
  <c r="T680"/>
  <c r="R680"/>
  <c r="P680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50"/>
  <c r="BH650"/>
  <c r="BG650"/>
  <c r="BF650"/>
  <c r="T650"/>
  <c r="R650"/>
  <c r="P650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38"/>
  <c r="BH638"/>
  <c r="BG638"/>
  <c r="BF638"/>
  <c r="T638"/>
  <c r="R638"/>
  <c r="P638"/>
  <c r="BI634"/>
  <c r="BH634"/>
  <c r="BG634"/>
  <c r="BF634"/>
  <c r="T634"/>
  <c r="R634"/>
  <c r="P634"/>
  <c r="BI630"/>
  <c r="BH630"/>
  <c r="BG630"/>
  <c r="BF630"/>
  <c r="T630"/>
  <c r="R630"/>
  <c r="P630"/>
  <c r="BI628"/>
  <c r="BH628"/>
  <c r="BG628"/>
  <c r="BF628"/>
  <c r="T628"/>
  <c r="R628"/>
  <c r="P628"/>
  <c r="BI624"/>
  <c r="BH624"/>
  <c r="BG624"/>
  <c r="BF624"/>
  <c r="T624"/>
  <c r="R624"/>
  <c r="P624"/>
  <c r="BI623"/>
  <c r="BH623"/>
  <c r="BG623"/>
  <c r="BF623"/>
  <c r="T623"/>
  <c r="R623"/>
  <c r="P623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07"/>
  <c r="BH607"/>
  <c r="BG607"/>
  <c r="BF607"/>
  <c r="T607"/>
  <c r="R607"/>
  <c r="P607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6"/>
  <c r="BH566"/>
  <c r="BG566"/>
  <c r="BF566"/>
  <c r="T566"/>
  <c r="R566"/>
  <c r="P566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7"/>
  <c r="BH557"/>
  <c r="BG557"/>
  <c r="BF557"/>
  <c r="T557"/>
  <c r="R557"/>
  <c r="P557"/>
  <c r="BI552"/>
  <c r="BH552"/>
  <c r="BG552"/>
  <c r="BF552"/>
  <c r="T552"/>
  <c r="R552"/>
  <c r="P552"/>
  <c r="BI547"/>
  <c r="BH547"/>
  <c r="BG547"/>
  <c r="BF547"/>
  <c r="T547"/>
  <c r="R547"/>
  <c r="P547"/>
  <c r="BI542"/>
  <c r="BH542"/>
  <c r="BG542"/>
  <c r="BF542"/>
  <c r="T542"/>
  <c r="R542"/>
  <c r="P542"/>
  <c r="BI538"/>
  <c r="BH538"/>
  <c r="BG538"/>
  <c r="BF538"/>
  <c r="T538"/>
  <c r="R538"/>
  <c r="P538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6"/>
  <c r="BH466"/>
  <c r="BG466"/>
  <c r="BF466"/>
  <c r="T466"/>
  <c r="R466"/>
  <c r="P466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2"/>
  <c r="BH452"/>
  <c r="BG452"/>
  <c r="BF452"/>
  <c r="T452"/>
  <c r="R452"/>
  <c r="P452"/>
  <c r="BI450"/>
  <c r="BH450"/>
  <c r="BG450"/>
  <c r="BF450"/>
  <c r="T450"/>
  <c r="R450"/>
  <c r="P450"/>
  <c r="BI444"/>
  <c r="BH444"/>
  <c r="BG444"/>
  <c r="BF444"/>
  <c r="T444"/>
  <c r="R444"/>
  <c r="P444"/>
  <c r="BI442"/>
  <c r="BH442"/>
  <c r="BG442"/>
  <c r="BF442"/>
  <c r="T442"/>
  <c r="R442"/>
  <c r="P442"/>
  <c r="BI438"/>
  <c r="BH438"/>
  <c r="BG438"/>
  <c r="BF438"/>
  <c r="T438"/>
  <c r="R438"/>
  <c r="P438"/>
  <c r="BI436"/>
  <c r="BH436"/>
  <c r="BG436"/>
  <c r="BF436"/>
  <c r="T436"/>
  <c r="R436"/>
  <c r="P436"/>
  <c r="BI430"/>
  <c r="BH430"/>
  <c r="BG430"/>
  <c r="BF430"/>
  <c r="T430"/>
  <c r="R430"/>
  <c r="P430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1"/>
  <c r="BH391"/>
  <c r="BG391"/>
  <c r="BF391"/>
  <c r="T391"/>
  <c r="R391"/>
  <c r="P391"/>
  <c r="BI386"/>
  <c r="BH386"/>
  <c r="BG386"/>
  <c r="BF386"/>
  <c r="T386"/>
  <c r="R386"/>
  <c r="P386"/>
  <c r="BI378"/>
  <c r="BH378"/>
  <c r="BG378"/>
  <c r="BF378"/>
  <c r="T378"/>
  <c r="R378"/>
  <c r="P378"/>
  <c r="BI371"/>
  <c r="BH371"/>
  <c r="BG371"/>
  <c r="BF371"/>
  <c r="T371"/>
  <c r="R371"/>
  <c r="P371"/>
  <c r="BI364"/>
  <c r="BH364"/>
  <c r="BG364"/>
  <c r="BF364"/>
  <c r="T364"/>
  <c r="R364"/>
  <c r="P364"/>
  <c r="BI358"/>
  <c r="BH358"/>
  <c r="BG358"/>
  <c r="BF358"/>
  <c r="T358"/>
  <c r="R358"/>
  <c r="P358"/>
  <c r="BI347"/>
  <c r="BH347"/>
  <c r="BG347"/>
  <c r="BF347"/>
  <c r="T347"/>
  <c r="R347"/>
  <c r="P347"/>
  <c r="BI341"/>
  <c r="BH341"/>
  <c r="BG341"/>
  <c r="BF341"/>
  <c r="T341"/>
  <c r="R341"/>
  <c r="P341"/>
  <c r="BI337"/>
  <c r="BH337"/>
  <c r="BG337"/>
  <c r="BF337"/>
  <c r="T337"/>
  <c r="R337"/>
  <c r="P337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90"/>
  <c r="BH290"/>
  <c r="BG290"/>
  <c r="BF290"/>
  <c r="T290"/>
  <c r="R290"/>
  <c r="P290"/>
  <c r="BI285"/>
  <c r="BH285"/>
  <c r="BG285"/>
  <c r="BF285"/>
  <c r="T285"/>
  <c r="R285"/>
  <c r="P285"/>
  <c r="BI284"/>
  <c r="BH284"/>
  <c r="BG284"/>
  <c r="BF284"/>
  <c r="T284"/>
  <c r="R284"/>
  <c r="P284"/>
  <c r="BI277"/>
  <c r="BH277"/>
  <c r="BG277"/>
  <c r="BF277"/>
  <c r="T277"/>
  <c r="R277"/>
  <c r="P277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0"/>
  <c r="BH240"/>
  <c r="BG240"/>
  <c r="BF240"/>
  <c r="T240"/>
  <c r="R240"/>
  <c r="P240"/>
  <c r="BI235"/>
  <c r="BH235"/>
  <c r="BG235"/>
  <c r="BF235"/>
  <c r="T235"/>
  <c r="R235"/>
  <c r="P235"/>
  <c r="BI227"/>
  <c r="BH227"/>
  <c r="BG227"/>
  <c r="BF227"/>
  <c r="T227"/>
  <c r="R227"/>
  <c r="P227"/>
  <c r="BI221"/>
  <c r="BH221"/>
  <c r="BG221"/>
  <c r="BF221"/>
  <c r="T221"/>
  <c r="R221"/>
  <c r="P221"/>
  <c r="BI211"/>
  <c r="BH211"/>
  <c r="BG211"/>
  <c r="BF211"/>
  <c r="T211"/>
  <c r="R211"/>
  <c r="P211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J96"/>
  <c r="J95"/>
  <c r="F95"/>
  <c r="F93"/>
  <c r="E91"/>
  <c r="J55"/>
  <c r="J54"/>
  <c r="F54"/>
  <c r="F52"/>
  <c r="E50"/>
  <c r="J18"/>
  <c r="E18"/>
  <c r="F55"/>
  <c r="J17"/>
  <c r="J12"/>
  <c r="J93"/>
  <c r="E7"/>
  <c r="E89"/>
  <c i="2" r="J37"/>
  <c r="J36"/>
  <c i="1" r="AY55"/>
  <c i="2" r="J35"/>
  <c i="1" r="AX55"/>
  <c i="2" r="BI319"/>
  <c r="BH319"/>
  <c r="BG319"/>
  <c r="BF319"/>
  <c r="T319"/>
  <c r="T318"/>
  <c r="R319"/>
  <c r="R318"/>
  <c r="P319"/>
  <c r="P318"/>
  <c r="BI314"/>
  <c r="BH314"/>
  <c r="BG314"/>
  <c r="BF314"/>
  <c r="T314"/>
  <c r="T313"/>
  <c r="R314"/>
  <c r="R313"/>
  <c r="P314"/>
  <c r="P313"/>
  <c r="BI309"/>
  <c r="BH309"/>
  <c r="BG309"/>
  <c r="BF309"/>
  <c r="T309"/>
  <c r="R309"/>
  <c r="P309"/>
  <c r="BI305"/>
  <c r="BH305"/>
  <c r="BG305"/>
  <c r="BF305"/>
  <c r="T305"/>
  <c r="R305"/>
  <c r="P305"/>
  <c r="BI300"/>
  <c r="BH300"/>
  <c r="BG300"/>
  <c r="BF300"/>
  <c r="T300"/>
  <c r="T299"/>
  <c r="R300"/>
  <c r="R299"/>
  <c r="P300"/>
  <c r="P299"/>
  <c r="BI295"/>
  <c r="BH295"/>
  <c r="BG295"/>
  <c r="BF295"/>
  <c r="T295"/>
  <c r="T294"/>
  <c r="R295"/>
  <c r="R294"/>
  <c r="P295"/>
  <c r="P294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T281"/>
  <c r="R282"/>
  <c r="R281"/>
  <c r="P282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T254"/>
  <c r="R255"/>
  <c r="R254"/>
  <c r="P255"/>
  <c r="P254"/>
  <c r="BI250"/>
  <c r="BH250"/>
  <c r="BG250"/>
  <c r="BF250"/>
  <c r="T250"/>
  <c r="T249"/>
  <c r="R250"/>
  <c r="R249"/>
  <c r="P250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4"/>
  <c r="BH204"/>
  <c r="BG204"/>
  <c r="BF204"/>
  <c r="T204"/>
  <c r="R204"/>
  <c r="P204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48"/>
  <c r="BH148"/>
  <c r="BG148"/>
  <c r="BF148"/>
  <c r="T148"/>
  <c r="R148"/>
  <c r="P148"/>
  <c r="BI142"/>
  <c r="BH142"/>
  <c r="BG142"/>
  <c r="BF142"/>
  <c r="T142"/>
  <c r="R142"/>
  <c r="P142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88"/>
  <c r="E7"/>
  <c r="E84"/>
  <c i="1" r="L50"/>
  <c r="AM50"/>
  <c r="AM49"/>
  <c r="L49"/>
  <c r="AM47"/>
  <c r="L47"/>
  <c r="L45"/>
  <c r="L44"/>
  <c i="2" r="BK291"/>
  <c r="BK269"/>
  <c r="BK241"/>
  <c r="F36"/>
  <c i="3" r="BK260"/>
  <c i="4" r="J125"/>
  <c r="J225"/>
  <c i="6" r="BK84"/>
  <c i="2" r="J121"/>
  <c i="3" r="BK509"/>
  <c r="J260"/>
  <c r="BK450"/>
  <c r="J578"/>
  <c r="BK607"/>
  <c r="J531"/>
  <c r="J438"/>
  <c i="4" r="J145"/>
  <c i="2" r="F35"/>
  <c i="7" r="BK123"/>
  <c r="J121"/>
  <c i="8" r="J103"/>
  <c i="2" r="BK229"/>
  <c r="BK128"/>
  <c i="3" r="BK688"/>
  <c r="J644"/>
  <c r="J723"/>
  <c r="J628"/>
  <c r="BK716"/>
  <c i="4" r="BK254"/>
  <c r="BK147"/>
  <c r="J94"/>
  <c i="2" r="J239"/>
  <c r="J174"/>
  <c r="BK114"/>
  <c i="3" r="BK638"/>
  <c r="BK189"/>
  <c r="J118"/>
  <c r="BK523"/>
  <c r="J378"/>
  <c r="BK408"/>
  <c r="J327"/>
  <c r="J391"/>
  <c i="4" r="J129"/>
  <c r="BK145"/>
  <c r="BK329"/>
  <c i="2" r="J314"/>
  <c r="J291"/>
  <c r="J263"/>
  <c r="J229"/>
  <c r="BK166"/>
  <c i="3" r="J785"/>
  <c r="BK134"/>
  <c r="J820"/>
  <c r="J670"/>
  <c r="BK102"/>
  <c r="J290"/>
  <c r="BK558"/>
  <c r="BK386"/>
  <c i="4" r="J178"/>
  <c r="J162"/>
  <c r="BK310"/>
  <c i="2" r="BK309"/>
  <c r="BK282"/>
  <c r="BK246"/>
  <c r="J148"/>
  <c i="3" r="J672"/>
  <c r="J584"/>
  <c r="J735"/>
  <c r="J581"/>
  <c r="J421"/>
  <c i="8" r="J89"/>
  <c r="J107"/>
  <c i="3" r="J240"/>
  <c i="4" r="BK162"/>
  <c r="J204"/>
  <c r="J329"/>
  <c i="2" r="F37"/>
  <c i="3" r="BK739"/>
  <c r="J757"/>
  <c r="BK602"/>
  <c r="J596"/>
  <c r="J252"/>
  <c r="J572"/>
  <c i="4" r="BK200"/>
  <c r="J200"/>
  <c i="2" r="BK239"/>
  <c r="J131"/>
  <c i="3" r="J602"/>
  <c r="J184"/>
  <c r="BK295"/>
  <c r="J547"/>
  <c r="J600"/>
  <c r="BK696"/>
  <c r="BK227"/>
  <c r="BK122"/>
  <c r="BK341"/>
  <c i="4" r="BK232"/>
  <c r="J325"/>
  <c r="BK325"/>
  <c i="7" r="J120"/>
  <c r="J98"/>
  <c r="BK120"/>
  <c i="8" r="BK93"/>
  <c i="2" r="J34"/>
  <c i="3" r="J341"/>
  <c r="J458"/>
  <c r="J787"/>
  <c r="BK542"/>
  <c i="4" r="BK294"/>
  <c r="BK178"/>
  <c r="BK94"/>
  <c r="J213"/>
  <c i="2" r="J319"/>
  <c r="J278"/>
  <c r="J260"/>
  <c r="BK198"/>
  <c r="BK124"/>
  <c i="3" r="BK718"/>
  <c r="BK423"/>
  <c r="BK442"/>
  <c r="J401"/>
  <c r="J417"/>
  <c r="J460"/>
  <c r="J277"/>
  <c i="4" r="J113"/>
  <c r="BK121"/>
  <c r="BK96"/>
  <c i="2" r="BK314"/>
  <c r="BK275"/>
  <c r="BK250"/>
  <c r="BK186"/>
  <c i="3" r="J759"/>
  <c r="J660"/>
  <c r="BK147"/>
  <c r="J452"/>
  <c r="J197"/>
  <c i="8" r="BK107"/>
  <c i="3" r="J476"/>
  <c i="4" r="J246"/>
  <c r="J90"/>
  <c r="BK90"/>
  <c i="7" r="BK110"/>
  <c i="2" r="J194"/>
  <c r="BK111"/>
  <c i="3" r="J646"/>
  <c r="BK674"/>
  <c r="J102"/>
  <c r="J414"/>
  <c r="BK482"/>
  <c r="BK676"/>
  <c r="BK680"/>
  <c r="J527"/>
  <c r="BK110"/>
  <c i="4" r="BK302"/>
  <c r="J236"/>
  <c i="6" r="F37"/>
  <c i="1" r="BD59"/>
  <c i="3" r="BK252"/>
  <c r="J824"/>
  <c r="J655"/>
  <c r="BK711"/>
  <c r="J337"/>
  <c r="BK272"/>
  <c i="4" r="BK298"/>
  <c i="2" r="BK190"/>
  <c i="1" r="AS54"/>
  <c i="3" r="BK828"/>
  <c r="J163"/>
  <c r="BK285"/>
  <c r="J276"/>
  <c r="BK479"/>
  <c r="J425"/>
  <c r="J143"/>
  <c i="4" r="J121"/>
  <c r="BK290"/>
  <c r="J137"/>
  <c i="7" r="BK106"/>
  <c r="J110"/>
  <c i="8" r="J121"/>
  <c r="J116"/>
  <c i="2" r="BK142"/>
  <c i="3" r="BK747"/>
  <c r="J122"/>
  <c r="BK151"/>
  <c r="J490"/>
  <c r="J358"/>
  <c i="4" r="J320"/>
  <c r="BK236"/>
  <c r="BK129"/>
  <c r="BK194"/>
  <c i="2" r="J204"/>
  <c r="BK105"/>
  <c i="3" r="BK743"/>
  <c r="J272"/>
  <c r="J436"/>
  <c r="BK578"/>
  <c r="BK503"/>
  <c r="J471"/>
  <c r="J604"/>
  <c i="4" r="J251"/>
  <c r="BK267"/>
  <c r="BK101"/>
  <c i="2" r="J272"/>
  <c r="J243"/>
  <c r="BK174"/>
  <c i="3" r="J795"/>
  <c r="BK246"/>
  <c r="J331"/>
  <c r="BK284"/>
  <c r="J364"/>
  <c r="J442"/>
  <c r="BK775"/>
  <c r="BK566"/>
  <c r="BK291"/>
  <c i="4" r="J256"/>
  <c r="BK105"/>
  <c r="BK260"/>
  <c i="2" r="BK305"/>
  <c r="BK263"/>
  <c r="BK235"/>
  <c r="J111"/>
  <c i="3" r="BK575"/>
  <c r="J623"/>
  <c r="BK401"/>
  <c r="BK315"/>
  <c r="BK456"/>
  <c i="7" r="BK114"/>
  <c i="8" r="BK103"/>
  <c i="3" r="BK184"/>
  <c i="4" r="J154"/>
  <c r="J252"/>
  <c r="J302"/>
  <c r="J290"/>
  <c i="2" r="J235"/>
  <c r="J166"/>
  <c r="J101"/>
  <c i="3" r="BK596"/>
  <c r="BK759"/>
  <c r="BK168"/>
  <c r="BK513"/>
  <c r="BK593"/>
  <c r="J178"/>
  <c r="J299"/>
  <c r="BK471"/>
  <c r="BK371"/>
  <c i="4" r="J209"/>
  <c r="J228"/>
  <c r="BK320"/>
  <c r="BK228"/>
  <c i="2" r="J186"/>
  <c i="3" r="BK787"/>
  <c r="BK163"/>
  <c r="J147"/>
  <c r="J538"/>
  <c r="BK327"/>
  <c r="J151"/>
  <c r="J201"/>
  <c r="BK126"/>
  <c i="4" r="J150"/>
  <c i="2" r="J178"/>
  <c i="3" r="BK725"/>
  <c r="J295"/>
  <c r="BK458"/>
  <c r="BK803"/>
  <c r="BK397"/>
  <c r="BK391"/>
  <c r="BK358"/>
  <c r="BK299"/>
  <c r="J482"/>
  <c i="4" r="J286"/>
  <c r="J196"/>
  <c r="J306"/>
  <c i="7" r="J88"/>
  <c r="J114"/>
  <c r="BK88"/>
  <c r="BK100"/>
  <c i="8" r="BK98"/>
  <c i="2" r="BK223"/>
  <c r="BK108"/>
  <c i="3" r="BK462"/>
  <c r="J408"/>
  <c r="J221"/>
  <c r="J411"/>
  <c r="J211"/>
  <c i="4" r="BK237"/>
  <c r="J260"/>
  <c r="BK271"/>
  <c i="2" r="BK226"/>
  <c r="BK148"/>
  <c i="3" r="BK769"/>
  <c r="BK444"/>
  <c r="BK660"/>
  <c r="BK795"/>
  <c r="J256"/>
  <c r="J311"/>
  <c r="J284"/>
  <c r="J246"/>
  <c r="BK211"/>
  <c i="4" r="BK113"/>
  <c r="BK256"/>
  <c i="5" r="F36"/>
  <c i="1" r="BC58"/>
  <c i="2" r="J255"/>
  <c r="J190"/>
  <c i="3" r="BK727"/>
  <c r="J751"/>
  <c r="J779"/>
  <c r="BK538"/>
  <c r="J319"/>
  <c r="BK155"/>
  <c i="4" r="J166"/>
  <c r="BK182"/>
  <c i="6" r="J84"/>
  <c i="2" r="BK287"/>
  <c r="BK260"/>
  <c r="J226"/>
  <c r="BK121"/>
  <c i="3" r="BK276"/>
  <c r="J513"/>
  <c r="BK178"/>
  <c r="J634"/>
  <c i="7" r="J123"/>
  <c i="8" r="J126"/>
  <c i="3" r="J405"/>
  <c i="4" r="J242"/>
  <c r="J143"/>
  <c i="5" r="BK84"/>
  <c i="2" r="J211"/>
  <c r="J124"/>
  <c i="3" r="BK763"/>
  <c r="BK319"/>
  <c r="BK303"/>
  <c r="BK709"/>
  <c r="J134"/>
  <c r="J315"/>
  <c r="J558"/>
  <c r="BK779"/>
  <c r="J575"/>
  <c r="J497"/>
  <c i="4" r="J161"/>
  <c r="J174"/>
  <c r="J141"/>
  <c r="BK133"/>
  <c i="2" r="BK162"/>
  <c i="3" r="J803"/>
  <c r="BK417"/>
  <c r="J456"/>
  <c r="J696"/>
  <c r="J500"/>
  <c r="BK438"/>
  <c r="BK519"/>
  <c i="4" r="J96"/>
  <c i="5" r="F34"/>
  <c i="2" r="J117"/>
  <c i="3" r="BK560"/>
  <c r="J711"/>
  <c r="J155"/>
  <c r="J267"/>
  <c r="BK106"/>
  <c r="J739"/>
  <c r="J557"/>
  <c i="4" r="BK137"/>
  <c r="J241"/>
  <c r="BK174"/>
  <c i="7" r="BK125"/>
  <c r="J106"/>
  <c r="BK84"/>
  <c i="8" r="BK112"/>
  <c r="J93"/>
  <c i="2" r="BK194"/>
  <c r="BK97"/>
  <c i="3" r="J552"/>
  <c r="BK460"/>
  <c r="J619"/>
  <c r="BK569"/>
  <c r="BK757"/>
  <c i="4" r="J117"/>
  <c r="J192"/>
  <c r="J294"/>
  <c i="7" r="BK94"/>
  <c i="2" r="BK182"/>
  <c r="J128"/>
  <c i="3" r="J791"/>
  <c r="J542"/>
  <c r="J106"/>
  <c r="BK337"/>
  <c r="J676"/>
  <c r="J650"/>
  <c r="J743"/>
  <c r="J731"/>
  <c r="J189"/>
  <c i="4" r="J279"/>
  <c r="J182"/>
  <c r="J133"/>
  <c i="2" r="J309"/>
  <c r="J282"/>
  <c r="J250"/>
  <c r="BK134"/>
  <c i="3" r="J617"/>
  <c r="J642"/>
  <c r="J688"/>
  <c r="J630"/>
  <c r="J718"/>
  <c r="BK642"/>
  <c r="J484"/>
  <c i="4" r="BK217"/>
  <c r="BK251"/>
  <c r="J92"/>
  <c i="7" r="J89"/>
  <c i="2" r="BK319"/>
  <c r="BK266"/>
  <c r="J219"/>
  <c r="J134"/>
  <c i="3" r="J519"/>
  <c r="J371"/>
  <c r="BK755"/>
  <c r="BK535"/>
  <c i="7" r="BK89"/>
  <c i="3" r="BK623"/>
  <c i="4" r="BK312"/>
  <c r="J316"/>
  <c r="J109"/>
  <c r="BK208"/>
  <c i="2" r="BK219"/>
  <c r="J142"/>
  <c i="3" r="J727"/>
  <c r="J450"/>
  <c r="J462"/>
  <c r="BK634"/>
  <c r="BK646"/>
  <c r="J747"/>
  <c r="BK256"/>
  <c r="BK430"/>
  <c r="J444"/>
  <c i="4" r="J254"/>
  <c r="BK141"/>
  <c r="BK283"/>
  <c r="J105"/>
  <c i="2" r="J108"/>
  <c i="3" r="J624"/>
  <c r="BK486"/>
  <c r="J789"/>
  <c r="BK277"/>
  <c r="J303"/>
  <c r="BK624"/>
  <c r="J138"/>
  <c i="4" r="BK241"/>
  <c i="6" r="F35"/>
  <c i="1" r="BB59"/>
  <c i="2" r="J105"/>
  <c i="3" r="J506"/>
  <c r="BK650"/>
  <c r="BK615"/>
  <c r="J479"/>
  <c r="BK547"/>
  <c r="BK617"/>
  <c r="BK600"/>
  <c i="4" r="J271"/>
  <c r="BK186"/>
  <c r="BK109"/>
  <c i="5" r="F37"/>
  <c i="1" r="BD58"/>
  <c i="7" r="J94"/>
  <c r="BK98"/>
  <c i="8" r="BK126"/>
  <c i="2" r="J182"/>
  <c i="3" r="J812"/>
  <c r="J193"/>
  <c r="BK264"/>
  <c r="BK557"/>
  <c r="J486"/>
  <c r="J674"/>
  <c i="4" r="J208"/>
  <c r="BK316"/>
  <c r="BK125"/>
  <c i="2" r="F34"/>
  <c i="3" r="BK672"/>
  <c r="BK159"/>
  <c r="BK249"/>
  <c r="BK506"/>
  <c i="4" r="BK170"/>
  <c r="J283"/>
  <c r="BK154"/>
  <c i="7" r="J100"/>
  <c i="2" r="J300"/>
  <c r="J275"/>
  <c r="J241"/>
  <c r="BK101"/>
  <c i="3" r="BK562"/>
  <c r="BK193"/>
  <c r="BK531"/>
  <c r="BK494"/>
  <c r="J615"/>
  <c r="BK138"/>
  <c r="BK619"/>
  <c i="4" r="BK286"/>
  <c r="J312"/>
  <c r="BK246"/>
  <c r="J101"/>
  <c i="2" r="BK300"/>
  <c r="BK272"/>
  <c r="BK255"/>
  <c r="J198"/>
  <c i="3" r="BK816"/>
  <c r="J168"/>
  <c r="BK290"/>
  <c r="BK665"/>
  <c r="BK378"/>
  <c i="8" r="BK89"/>
  <c i="3" r="BK405"/>
  <c i="4" r="BK196"/>
  <c r="BK209"/>
  <c r="BK252"/>
  <c i="5" r="F35"/>
  <c i="1" r="BB58"/>
  <c i="3" r="BK789"/>
  <c r="J535"/>
  <c r="BK630"/>
  <c r="BK791"/>
  <c r="J249"/>
  <c r="J397"/>
  <c r="BK421"/>
  <c r="J593"/>
  <c r="BK628"/>
  <c r="BK473"/>
  <c i="4" r="BK306"/>
  <c r="BK225"/>
  <c r="BK279"/>
  <c i="2" r="BK131"/>
  <c i="3" r="BK704"/>
  <c r="BK670"/>
  <c r="J227"/>
  <c r="J763"/>
  <c r="BK735"/>
  <c r="BK311"/>
  <c i="4" r="BK150"/>
  <c r="J170"/>
  <c i="2" r="BK204"/>
  <c i="3" r="J755"/>
  <c r="J423"/>
  <c r="J386"/>
  <c r="BK500"/>
  <c r="J523"/>
  <c r="J430"/>
  <c r="BK436"/>
  <c r="BK331"/>
  <c i="4" r="J221"/>
  <c r="J247"/>
  <c r="BK242"/>
  <c r="J237"/>
  <c i="7" r="BK117"/>
  <c r="BK93"/>
  <c r="J84"/>
  <c i="8" r="BK121"/>
  <c i="2" r="BK211"/>
  <c r="BK117"/>
  <c i="3" r="BK604"/>
  <c r="J709"/>
  <c r="BK812"/>
  <c r="J665"/>
  <c r="BK240"/>
  <c r="J569"/>
  <c i="4" r="J267"/>
  <c r="BK166"/>
  <c i="5" r="J34"/>
  <c i="3" r="J816"/>
  <c r="J590"/>
  <c r="BK723"/>
  <c r="J235"/>
  <c r="BK476"/>
  <c r="BK552"/>
  <c r="J587"/>
  <c r="BK584"/>
  <c r="BK411"/>
  <c i="4" r="BK204"/>
  <c r="J194"/>
  <c r="J190"/>
  <c i="7" r="J125"/>
  <c i="2" r="J295"/>
  <c r="J269"/>
  <c r="J246"/>
  <c i="3" r="BK824"/>
  <c r="BK347"/>
  <c r="BK143"/>
  <c r="BK197"/>
  <c r="BK267"/>
  <c r="J264"/>
  <c r="J285"/>
  <c r="BK490"/>
  <c i="4" r="J217"/>
  <c r="J298"/>
  <c i="6" r="F36"/>
  <c i="1" r="BC59"/>
  <c i="2" r="BK295"/>
  <c r="BK278"/>
  <c r="BK243"/>
  <c r="BK170"/>
  <c i="3" r="J126"/>
  <c r="BK425"/>
  <c r="J473"/>
  <c r="J566"/>
  <c r="J509"/>
  <c i="7" r="J117"/>
  <c i="8" r="J112"/>
  <c i="3" r="J494"/>
  <c i="4" r="J310"/>
  <c r="BK247"/>
  <c r="BK143"/>
  <c i="7" r="J93"/>
  <c i="2" r="BK178"/>
  <c i="3" r="BK820"/>
  <c r="BK221"/>
  <c r="BK414"/>
  <c r="J560"/>
  <c r="BK527"/>
  <c r="J704"/>
  <c r="J159"/>
  <c r="J291"/>
  <c r="BK235"/>
  <c i="4" r="BK190"/>
  <c r="BK161"/>
  <c r="BK92"/>
  <c i="7" r="J104"/>
  <c i="3" r="J828"/>
  <c r="BK581"/>
  <c r="BK364"/>
  <c r="BK307"/>
  <c r="BK452"/>
  <c r="J562"/>
  <c r="J307"/>
  <c i="4" r="BK263"/>
  <c r="J314"/>
  <c i="2" r="J223"/>
  <c r="J162"/>
  <c i="3" r="BK655"/>
  <c r="J769"/>
  <c r="J716"/>
  <c r="J638"/>
  <c r="BK644"/>
  <c r="BK785"/>
  <c r="BK118"/>
  <c i="4" r="J186"/>
  <c r="BK314"/>
  <c r="BK117"/>
  <c i="6" r="F34"/>
  <c i="1" r="BA59"/>
  <c i="7" r="BK104"/>
  <c i="8" r="BK116"/>
  <c r="J98"/>
  <c i="2" r="J170"/>
  <c i="3" r="J775"/>
  <c r="J323"/>
  <c r="J110"/>
  <c r="BK323"/>
  <c r="BK751"/>
  <c i="4" r="BK192"/>
  <c r="J147"/>
  <c r="BK213"/>
  <c i="7" r="BK121"/>
  <c i="2" r="J215"/>
  <c r="J97"/>
  <c i="3" r="J725"/>
  <c r="BK497"/>
  <c r="BK484"/>
  <c r="BK731"/>
  <c r="J607"/>
  <c r="J680"/>
  <c r="J466"/>
  <c r="J347"/>
  <c i="4" r="J232"/>
  <c i="5" r="J84"/>
  <c i="2" r="J305"/>
  <c r="J287"/>
  <c r="J266"/>
  <c r="BK215"/>
  <c r="J114"/>
  <c i="3" r="J503"/>
  <c r="BK466"/>
  <c r="BK587"/>
  <c r="BK590"/>
  <c r="BK572"/>
  <c r="BK201"/>
  <c i="4" r="BK221"/>
  <c r="J263"/>
  <c i="2" l="1" r="BK96"/>
  <c r="J96"/>
  <c r="J61"/>
  <c r="T96"/>
  <c r="P238"/>
  <c r="R304"/>
  <c i="3" r="P167"/>
  <c r="R306"/>
  <c r="P429"/>
  <c r="R512"/>
  <c r="P606"/>
  <c r="P649"/>
  <c r="BK730"/>
  <c r="J730"/>
  <c r="J76"/>
  <c r="R762"/>
  <c i="4" r="BK100"/>
  <c r="J100"/>
  <c r="J63"/>
  <c r="BK149"/>
  <c r="J149"/>
  <c r="J64"/>
  <c r="BK324"/>
  <c r="J324"/>
  <c r="J67"/>
  <c i="7" r="T83"/>
  <c r="T82"/>
  <c r="T81"/>
  <c i="2" r="BK133"/>
  <c r="J133"/>
  <c r="J62"/>
  <c r="R238"/>
  <c r="BK259"/>
  <c r="J259"/>
  <c r="J67"/>
  <c r="P304"/>
  <c i="3" r="BK167"/>
  <c r="J167"/>
  <c r="J62"/>
  <c r="T306"/>
  <c r="T429"/>
  <c r="T512"/>
  <c r="T606"/>
  <c r="T649"/>
  <c r="T762"/>
  <c r="R811"/>
  <c i="4" r="P100"/>
  <c r="T149"/>
  <c r="P324"/>
  <c i="8" r="R88"/>
  <c i="2" r="R96"/>
  <c r="T238"/>
  <c r="R286"/>
  <c r="T304"/>
  <c i="3" r="BK101"/>
  <c r="J101"/>
  <c r="J61"/>
  <c r="T239"/>
  <c r="P396"/>
  <c r="T420"/>
  <c r="R465"/>
  <c r="P489"/>
  <c r="BK606"/>
  <c r="J606"/>
  <c r="J73"/>
  <c r="BK649"/>
  <c r="J649"/>
  <c r="J74"/>
  <c r="R649"/>
  <c r="P730"/>
  <c r="T811"/>
  <c i="4" r="T199"/>
  <c i="7" r="R83"/>
  <c r="R82"/>
  <c r="R81"/>
  <c i="8" r="T111"/>
  <c i="2" r="R133"/>
  <c r="R259"/>
  <c r="R248"/>
  <c r="BK286"/>
  <c r="J286"/>
  <c r="J69"/>
  <c r="BK304"/>
  <c r="J304"/>
  <c r="J72"/>
  <c i="3" r="R101"/>
  <c r="R239"/>
  <c r="R396"/>
  <c r="P420"/>
  <c r="BK512"/>
  <c r="J512"/>
  <c r="J71"/>
  <c r="T565"/>
  <c r="T679"/>
  <c r="BK762"/>
  <c r="J762"/>
  <c r="J77"/>
  <c i="4" r="T89"/>
  <c r="T88"/>
  <c r="T100"/>
  <c r="P149"/>
  <c i="7" r="P83"/>
  <c r="P82"/>
  <c r="P81"/>
  <c i="1" r="AU60"/>
  <c i="8" r="T102"/>
  <c i="2" r="T133"/>
  <c i="3" r="T101"/>
  <c r="BK306"/>
  <c r="J306"/>
  <c r="J64"/>
  <c r="BK429"/>
  <c r="J429"/>
  <c r="J68"/>
  <c r="T465"/>
  <c r="R489"/>
  <c r="R565"/>
  <c r="P679"/>
  <c r="T730"/>
  <c r="BK811"/>
  <c r="J811"/>
  <c r="J79"/>
  <c i="4" r="R199"/>
  <c i="8" r="P88"/>
  <c r="R111"/>
  <c i="2" r="P96"/>
  <c r="BK238"/>
  <c r="J238"/>
  <c r="J63"/>
  <c r="T259"/>
  <c r="T248"/>
  <c r="T286"/>
  <c i="3" r="P101"/>
  <c r="P239"/>
  <c r="T396"/>
  <c r="R420"/>
  <c r="P465"/>
  <c r="T489"/>
  <c r="BK565"/>
  <c r="J565"/>
  <c r="J72"/>
  <c r="BK679"/>
  <c r="J679"/>
  <c r="J75"/>
  <c r="P762"/>
  <c i="4" r="R89"/>
  <c r="R88"/>
  <c r="R100"/>
  <c r="R149"/>
  <c r="R324"/>
  <c i="8" r="T88"/>
  <c r="T87"/>
  <c r="T86"/>
  <c i="2" r="P133"/>
  <c r="P259"/>
  <c r="P248"/>
  <c r="P286"/>
  <c i="3" r="T167"/>
  <c r="BK239"/>
  <c r="J239"/>
  <c r="J63"/>
  <c r="BK396"/>
  <c r="J396"/>
  <c r="J65"/>
  <c r="BK420"/>
  <c r="J420"/>
  <c r="J66"/>
  <c r="BK465"/>
  <c r="J465"/>
  <c r="J69"/>
  <c r="BK489"/>
  <c r="J489"/>
  <c r="J70"/>
  <c r="P565"/>
  <c r="R679"/>
  <c r="R730"/>
  <c r="P811"/>
  <c i="4" r="BK89"/>
  <c r="BK88"/>
  <c r="J88"/>
  <c r="J60"/>
  <c r="P199"/>
  <c r="T324"/>
  <c i="7" r="BK83"/>
  <c r="J83"/>
  <c r="J61"/>
  <c i="8" r="BK88"/>
  <c r="BK102"/>
  <c r="J102"/>
  <c r="J63"/>
  <c r="R102"/>
  <c r="P111"/>
  <c i="3" r="R167"/>
  <c r="P306"/>
  <c r="R429"/>
  <c r="P512"/>
  <c r="R606"/>
  <c i="4" r="P89"/>
  <c r="P88"/>
  <c r="BK199"/>
  <c r="J199"/>
  <c r="J65"/>
  <c i="8" r="P102"/>
  <c r="BK111"/>
  <c r="J111"/>
  <c r="J64"/>
  <c i="2" r="BK254"/>
  <c r="J254"/>
  <c r="J66"/>
  <c i="5" r="BK83"/>
  <c r="J83"/>
  <c r="J61"/>
  <c i="2" r="BK281"/>
  <c r="J281"/>
  <c r="J68"/>
  <c i="3" r="BK794"/>
  <c r="J794"/>
  <c r="J78"/>
  <c i="8" r="BK97"/>
  <c r="J97"/>
  <c r="J62"/>
  <c i="2" r="BK294"/>
  <c r="J294"/>
  <c r="J70"/>
  <c r="BK318"/>
  <c r="J318"/>
  <c r="J74"/>
  <c i="4" r="BK319"/>
  <c r="J319"/>
  <c r="J66"/>
  <c i="6" r="BK83"/>
  <c r="J83"/>
  <c r="J61"/>
  <c i="2" r="BK249"/>
  <c r="J249"/>
  <c r="J65"/>
  <c r="BK299"/>
  <c r="J299"/>
  <c r="J71"/>
  <c r="BK313"/>
  <c r="J313"/>
  <c r="J73"/>
  <c i="8" r="BK125"/>
  <c r="J125"/>
  <c r="J66"/>
  <c r="BK120"/>
  <c r="J120"/>
  <c r="J65"/>
  <c r="E48"/>
  <c r="BE89"/>
  <c r="BE98"/>
  <c r="BE116"/>
  <c r="F83"/>
  <c r="BE93"/>
  <c r="BE103"/>
  <c r="BE112"/>
  <c r="BE107"/>
  <c i="7" r="BK82"/>
  <c r="J82"/>
  <c r="J60"/>
  <c i="8" r="BE121"/>
  <c r="J52"/>
  <c r="BE126"/>
  <c i="7" r="J52"/>
  <c r="BE104"/>
  <c r="F55"/>
  <c r="BE88"/>
  <c r="BE94"/>
  <c r="BE110"/>
  <c r="BE117"/>
  <c r="BE125"/>
  <c r="E71"/>
  <c r="BE100"/>
  <c r="BE89"/>
  <c r="BE121"/>
  <c r="BE93"/>
  <c r="BE123"/>
  <c r="BE84"/>
  <c r="BE98"/>
  <c r="BE106"/>
  <c r="BE114"/>
  <c r="BE120"/>
  <c i="5" r="BK82"/>
  <c r="J82"/>
  <c r="J60"/>
  <c i="6" r="E71"/>
  <c r="F55"/>
  <c r="J52"/>
  <c r="BE84"/>
  <c i="4" r="J89"/>
  <c r="J61"/>
  <c i="5" r="J75"/>
  <c r="BE84"/>
  <c i="4" r="BK99"/>
  <c r="J99"/>
  <c r="J62"/>
  <c i="5" r="E71"/>
  <c r="F55"/>
  <c i="1" r="AW58"/>
  <c r="BA58"/>
  <c i="3" r="BK428"/>
  <c r="J428"/>
  <c r="J67"/>
  <c i="4" r="BE113"/>
  <c r="BE117"/>
  <c r="BE121"/>
  <c r="BE125"/>
  <c r="BE147"/>
  <c r="BE182"/>
  <c r="BE225"/>
  <c r="BE260"/>
  <c r="BE286"/>
  <c r="BE316"/>
  <c r="F55"/>
  <c r="BE141"/>
  <c r="BE154"/>
  <c r="BE192"/>
  <c r="BE200"/>
  <c r="BE298"/>
  <c r="BE329"/>
  <c r="J81"/>
  <c r="BE178"/>
  <c r="BE194"/>
  <c r="BE228"/>
  <c r="BE242"/>
  <c r="BE247"/>
  <c r="BE267"/>
  <c r="BE279"/>
  <c r="BE302"/>
  <c r="BE133"/>
  <c r="BE161"/>
  <c r="BE162"/>
  <c r="BE166"/>
  <c r="BE204"/>
  <c r="BE208"/>
  <c r="BE209"/>
  <c r="BE217"/>
  <c r="BE221"/>
  <c r="BE232"/>
  <c r="BE236"/>
  <c r="BE241"/>
  <c r="BE251"/>
  <c r="BE271"/>
  <c r="BE312"/>
  <c r="BE314"/>
  <c r="BE137"/>
  <c r="BE143"/>
  <c r="BE186"/>
  <c r="BE190"/>
  <c r="BE237"/>
  <c r="BE246"/>
  <c r="BE254"/>
  <c r="BE256"/>
  <c r="E48"/>
  <c r="BE94"/>
  <c r="BE96"/>
  <c r="BE101"/>
  <c r="BE109"/>
  <c r="BE196"/>
  <c r="BE294"/>
  <c r="BE306"/>
  <c r="BE310"/>
  <c r="BE129"/>
  <c r="BE150"/>
  <c r="BE170"/>
  <c r="BE252"/>
  <c r="BE263"/>
  <c r="BE283"/>
  <c r="BE325"/>
  <c r="BE90"/>
  <c r="BE92"/>
  <c r="BE105"/>
  <c r="BE145"/>
  <c r="BE174"/>
  <c r="BE213"/>
  <c r="BE290"/>
  <c r="BE320"/>
  <c i="3" r="J52"/>
  <c r="BE193"/>
  <c r="BE267"/>
  <c r="BE303"/>
  <c r="BE319"/>
  <c r="BE347"/>
  <c r="BE364"/>
  <c r="BE378"/>
  <c r="BE411"/>
  <c r="BE479"/>
  <c r="BE486"/>
  <c r="BE500"/>
  <c r="BE503"/>
  <c r="BE535"/>
  <c r="BE126"/>
  <c r="BE147"/>
  <c r="BE163"/>
  <c r="BE168"/>
  <c r="BE291"/>
  <c r="BE295"/>
  <c r="BE337"/>
  <c r="BE414"/>
  <c r="BE417"/>
  <c r="BE438"/>
  <c r="BE458"/>
  <c r="BE460"/>
  <c r="BE462"/>
  <c r="BE471"/>
  <c r="BE482"/>
  <c r="BE538"/>
  <c r="BE569"/>
  <c r="BE596"/>
  <c r="BE615"/>
  <c r="BE617"/>
  <c r="BE624"/>
  <c r="E48"/>
  <c r="BE102"/>
  <c r="BE106"/>
  <c r="BE110"/>
  <c r="BE155"/>
  <c r="BE159"/>
  <c r="BE227"/>
  <c r="BE256"/>
  <c r="BE272"/>
  <c r="BE358"/>
  <c r="BE401"/>
  <c r="BE421"/>
  <c r="BE423"/>
  <c r="BE506"/>
  <c r="BE557"/>
  <c r="BE566"/>
  <c r="BE581"/>
  <c r="BE587"/>
  <c r="BE590"/>
  <c r="BE638"/>
  <c r="BE660"/>
  <c r="BE672"/>
  <c r="BE676"/>
  <c r="BE747"/>
  <c r="BE769"/>
  <c r="BE795"/>
  <c r="F96"/>
  <c r="BE197"/>
  <c r="BE315"/>
  <c r="BE323"/>
  <c r="BE327"/>
  <c r="BE341"/>
  <c r="BE397"/>
  <c r="BE452"/>
  <c r="BE542"/>
  <c r="BE560"/>
  <c r="BE604"/>
  <c r="BE674"/>
  <c r="BE688"/>
  <c r="BE709"/>
  <c r="BE731"/>
  <c r="BE739"/>
  <c r="BE759"/>
  <c r="BE122"/>
  <c r="BE134"/>
  <c r="BE138"/>
  <c r="BE189"/>
  <c r="BE221"/>
  <c r="BE252"/>
  <c r="BE260"/>
  <c r="BE264"/>
  <c r="BE386"/>
  <c r="BE430"/>
  <c r="BE442"/>
  <c r="BE456"/>
  <c r="BE602"/>
  <c r="BE619"/>
  <c r="BE634"/>
  <c r="BE642"/>
  <c r="BE644"/>
  <c r="BE118"/>
  <c r="BE143"/>
  <c r="BE151"/>
  <c r="BE178"/>
  <c r="BE299"/>
  <c r="BE331"/>
  <c r="BE408"/>
  <c r="BE436"/>
  <c r="BE466"/>
  <c r="BE552"/>
  <c r="BE562"/>
  <c r="BE572"/>
  <c r="BE584"/>
  <c r="BE600"/>
  <c r="BE607"/>
  <c r="BE670"/>
  <c r="BE704"/>
  <c r="BE711"/>
  <c r="BE718"/>
  <c r="BE743"/>
  <c r="BE763"/>
  <c r="BE787"/>
  <c r="BE789"/>
  <c r="BE791"/>
  <c r="BE803"/>
  <c r="BE812"/>
  <c r="BE828"/>
  <c r="BE184"/>
  <c r="BE211"/>
  <c r="BE240"/>
  <c r="BE246"/>
  <c r="BE276"/>
  <c r="BE284"/>
  <c r="BE285"/>
  <c r="BE290"/>
  <c r="BE307"/>
  <c r="BE311"/>
  <c r="BE444"/>
  <c r="BE450"/>
  <c r="BE473"/>
  <c r="BE476"/>
  <c r="BE494"/>
  <c r="BE497"/>
  <c r="BE509"/>
  <c r="BE523"/>
  <c r="BE628"/>
  <c r="BE646"/>
  <c r="BE655"/>
  <c r="BE665"/>
  <c r="BE680"/>
  <c r="BE696"/>
  <c r="BE716"/>
  <c r="BE735"/>
  <c r="BE755"/>
  <c r="BE201"/>
  <c r="BE235"/>
  <c r="BE249"/>
  <c r="BE277"/>
  <c r="BE371"/>
  <c r="BE391"/>
  <c r="BE405"/>
  <c r="BE425"/>
  <c r="BE484"/>
  <c r="BE490"/>
  <c r="BE513"/>
  <c r="BE519"/>
  <c r="BE527"/>
  <c r="BE531"/>
  <c r="BE547"/>
  <c r="BE558"/>
  <c r="BE575"/>
  <c r="BE578"/>
  <c r="BE593"/>
  <c r="BE623"/>
  <c r="BE630"/>
  <c r="BE650"/>
  <c r="BE723"/>
  <c r="BE725"/>
  <c r="BE727"/>
  <c r="BE751"/>
  <c r="BE757"/>
  <c r="BE775"/>
  <c r="BE779"/>
  <c r="BE785"/>
  <c r="BE816"/>
  <c r="BE820"/>
  <c r="BE824"/>
  <c i="2" r="E48"/>
  <c r="J52"/>
  <c r="F55"/>
  <c r="BE97"/>
  <c r="BE101"/>
  <c r="BE105"/>
  <c r="BE108"/>
  <c r="BE111"/>
  <c r="BE114"/>
  <c r="BE117"/>
  <c r="BE121"/>
  <c r="BE124"/>
  <c r="BE128"/>
  <c r="BE131"/>
  <c r="BE134"/>
  <c r="BE142"/>
  <c r="BE148"/>
  <c r="BE162"/>
  <c r="BE166"/>
  <c r="BE170"/>
  <c r="BE174"/>
  <c r="BE178"/>
  <c r="BE182"/>
  <c r="BE186"/>
  <c r="BE190"/>
  <c r="BE194"/>
  <c r="BE198"/>
  <c r="BE204"/>
  <c r="BE211"/>
  <c r="BE215"/>
  <c r="BE219"/>
  <c r="BE223"/>
  <c r="BE226"/>
  <c r="BE229"/>
  <c r="BE235"/>
  <c r="BE239"/>
  <c r="BE241"/>
  <c r="BE243"/>
  <c r="BE246"/>
  <c r="BE250"/>
  <c r="BE255"/>
  <c r="BE260"/>
  <c r="BE263"/>
  <c r="BE266"/>
  <c r="BE269"/>
  <c r="BE272"/>
  <c r="BE275"/>
  <c r="BE278"/>
  <c r="BE282"/>
  <c r="BE287"/>
  <c r="BE291"/>
  <c r="BE295"/>
  <c r="BE300"/>
  <c r="BE305"/>
  <c r="BE309"/>
  <c r="BE314"/>
  <c r="BE319"/>
  <c i="1" r="BB55"/>
  <c r="BD55"/>
  <c r="AW55"/>
  <c r="BA55"/>
  <c r="BC55"/>
  <c i="8" r="F34"/>
  <c i="1" r="BA61"/>
  <c i="8" r="F36"/>
  <c i="1" r="BC61"/>
  <c i="4" r="F36"/>
  <c i="1" r="BC57"/>
  <c i="3" r="F34"/>
  <c i="1" r="BA56"/>
  <c i="3" r="F37"/>
  <c i="1" r="BD56"/>
  <c i="7" r="F35"/>
  <c i="1" r="BB60"/>
  <c i="4" r="J34"/>
  <c i="1" r="AW57"/>
  <c i="7" r="F36"/>
  <c i="1" r="BC60"/>
  <c i="3" r="F36"/>
  <c i="1" r="BC56"/>
  <c i="6" r="J33"/>
  <c i="1" r="AV59"/>
  <c i="6" r="J34"/>
  <c i="1" r="AW59"/>
  <c i="7" r="J34"/>
  <c i="1" r="AW60"/>
  <c i="8" r="J34"/>
  <c i="1" r="AW61"/>
  <c i="8" r="F35"/>
  <c i="1" r="BB61"/>
  <c i="5" r="J33"/>
  <c i="1" r="AV58"/>
  <c i="3" r="J34"/>
  <c i="1" r="AW56"/>
  <c i="3" r="F35"/>
  <c i="1" r="BB56"/>
  <c i="7" r="F34"/>
  <c i="1" r="BA60"/>
  <c i="4" r="F37"/>
  <c i="1" r="BD57"/>
  <c i="7" r="F37"/>
  <c i="1" r="BD60"/>
  <c i="8" r="F37"/>
  <c i="1" r="BD61"/>
  <c i="4" r="F35"/>
  <c i="1" r="BB57"/>
  <c i="4" r="F34"/>
  <c i="1" r="BA57"/>
  <c i="3" l="1" r="R428"/>
  <c i="2" r="P95"/>
  <c r="P94"/>
  <c i="1" r="AU55"/>
  <c i="3" r="P428"/>
  <c i="8" r="R87"/>
  <c r="R86"/>
  <c i="3" r="T428"/>
  <c r="P100"/>
  <c r="P99"/>
  <c i="1" r="AU56"/>
  <c i="8" r="P87"/>
  <c r="P86"/>
  <c i="1" r="AU61"/>
  <c i="8" r="BK87"/>
  <c r="J87"/>
  <c r="J60"/>
  <c i="3" r="T100"/>
  <c r="T99"/>
  <c i="4" r="P99"/>
  <c r="P87"/>
  <c i="1" r="AU57"/>
  <c i="4" r="R99"/>
  <c r="R87"/>
  <c r="T99"/>
  <c r="T87"/>
  <c i="3" r="R100"/>
  <c r="R99"/>
  <c i="2" r="R95"/>
  <c r="R94"/>
  <c r="T95"/>
  <c r="T94"/>
  <c i="4" r="BK87"/>
  <c r="J87"/>
  <c r="J59"/>
  <c i="8" r="J88"/>
  <c r="J61"/>
  <c i="3" r="BK100"/>
  <c r="J100"/>
  <c r="J60"/>
  <c i="2" r="BK248"/>
  <c r="J248"/>
  <c r="J64"/>
  <c r="BK95"/>
  <c r="J95"/>
  <c r="J60"/>
  <c i="6" r="BK82"/>
  <c r="J82"/>
  <c r="J60"/>
  <c i="7" r="BK81"/>
  <c r="J81"/>
  <c i="5" r="BK81"/>
  <c r="J81"/>
  <c i="3" r="BK99"/>
  <c r="J99"/>
  <c i="4" r="F33"/>
  <c i="1" r="AZ57"/>
  <c i="3" r="F33"/>
  <c i="1" r="AZ56"/>
  <c i="4" r="J33"/>
  <c i="1" r="AV57"/>
  <c r="AT57"/>
  <c i="3" r="J33"/>
  <c i="1" r="AV56"/>
  <c r="AT56"/>
  <c i="8" r="F33"/>
  <c i="1" r="AZ61"/>
  <c i="4" r="J30"/>
  <c i="1" r="AG57"/>
  <c r="AT58"/>
  <c r="BD54"/>
  <c r="W33"/>
  <c r="BB54"/>
  <c r="W31"/>
  <c i="6" r="F33"/>
  <c i="1" r="AZ59"/>
  <c i="7" r="F33"/>
  <c i="1" r="AZ60"/>
  <c r="BC54"/>
  <c r="W32"/>
  <c i="8" r="J33"/>
  <c i="1" r="AV61"/>
  <c r="AT61"/>
  <c i="5" r="J30"/>
  <c i="1" r="AG58"/>
  <c i="7" r="J33"/>
  <c i="1" r="AV60"/>
  <c r="AT60"/>
  <c i="5" r="F33"/>
  <c i="1" r="AZ58"/>
  <c r="AT59"/>
  <c r="BA54"/>
  <c r="W30"/>
  <c i="7" r="J30"/>
  <c i="1" r="AG60"/>
  <c i="2" r="J33"/>
  <c i="1" r="AV55"/>
  <c r="AT55"/>
  <c i="2" r="F33"/>
  <c i="1" r="AZ55"/>
  <c i="3" r="J30"/>
  <c i="1" r="AG56"/>
  <c i="6" l="1" r="BK81"/>
  <c r="J81"/>
  <c r="J59"/>
  <c i="2" r="BK94"/>
  <c r="J94"/>
  <c i="8" r="BK86"/>
  <c r="J86"/>
  <c r="J59"/>
  <c i="1" r="AN60"/>
  <c i="7" r="J59"/>
  <c r="J39"/>
  <c i="1" r="AN58"/>
  <c i="5" r="J39"/>
  <c r="J59"/>
  <c i="1" r="AN57"/>
  <c r="AN56"/>
  <c i="3" r="J59"/>
  <c i="4" r="J39"/>
  <c i="3" r="J39"/>
  <c i="1" r="AY54"/>
  <c r="AW54"/>
  <c r="AK30"/>
  <c r="AU54"/>
  <c i="2" r="J30"/>
  <c i="1" r="AG55"/>
  <c r="AZ54"/>
  <c r="W29"/>
  <c r="AX54"/>
  <c i="2" l="1" r="J39"/>
  <c r="J59"/>
  <c i="1" r="AN55"/>
  <c r="AV54"/>
  <c r="AK29"/>
  <c i="6" r="J30"/>
  <c r="J39"/>
  <c i="8" r="J30"/>
  <c i="1" r="AG61"/>
  <c l="1" r="AG59"/>
  <c i="8" r="J39"/>
  <c i="1" r="AN61"/>
  <c r="AN59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<sst xmlns="http://schemas.openxmlformats.org/spreadsheetml/2006/main">
  <si>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</si>
  <si>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</si>
  <si>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</si>
  <si>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</si>
  <si>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</si>
  <si>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{b4df62dc-f0b1-4aab-b8f6-a510fd7be17e}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</si>
  <si>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</si>
  <si>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</si>
  <si>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</si>
  <si>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</si>
  <si>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</si>
  <si>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</si>
  <si>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</si>
  <si>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</si>
  <si>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24/01/03A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</si>
  <si>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</si>
  <si>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</si>
  <si>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se změnou užívání, Edisonova 793/84</t>
  </si>
  <si>
    <t>KSO:</t>
  </si>
  <si>
    <t/>
  </si>
  <si>
    <t>CC-CZ:</t>
  </si>
  <si>
    <t>Místo:</t>
  </si>
  <si>
    <t>Ostrava Hrabůvka</t>
  </si>
  <si>
    <t>Datum:</t>
  </si>
  <si>
    <t>13. 2. 2024</t>
  </si>
  <si>
    <t>Zadavatel:</t>
  </si>
  <si>
    <t>IČ:</t>
  </si>
  <si>
    <t>Úřad městského obvodu Ostrava Jih</t>
  </si>
  <si>
    <t>DIČ:</t>
  </si>
  <si>
    <t>Uchazeč:</t>
  </si>
  <si>
    <t>Vyplň údaj</t>
  </si>
  <si>
    <t>Projektant:</t>
  </si>
  <si>
    <t>Ing. Petr Fraš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</si>
  <si>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</si>
  <si>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</si>
  <si>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</si>
  <si>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</si>
  <si>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</si>
  <si>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</si>
  <si>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</si>
  <si>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</si>
  <si>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</si>
  <si>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</si>
  <si>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</si>
  <si>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</si>
  <si>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</si>
  <si>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</si>
  <si>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</si>
  <si>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</si>
  <si>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</si>
  <si>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</si>
  <si>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</si>
  <si>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</si>
  <si>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</si>
  <si>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</si>
  <si>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</si>
  <si>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</si>
  <si>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</si>
  <si>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</si>
  <si>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</si>
  <si>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</si>
  <si>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</si>
  <si>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</si>
  <si>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</si>
  <si>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</si>
  <si>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</si>
  <si>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</si>
  <si>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</si>
  <si>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</si>
  <si>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</si>
  <si>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</si>
  <si>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</si>
  <si>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</si>
  <si>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</si>
  <si>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</si>
  <si>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</si>
  <si>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</si>
  <si>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</si>
  <si>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</si>
  <si>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</si>
  <si>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{118c7d89-9b15-4811-bb21-4f2a65c31efa}</t>
  </si>
  <si>
    <t>2</t>
  </si>
  <si>
    <t>02</t>
  </si>
  <si>
    <t>Nový stav</t>
  </si>
  <si>
    <t>{3b86b1f5-2d6e-4da0-b284-db1870de6417}</t>
  </si>
  <si>
    <t>03</t>
  </si>
  <si>
    <t>ZTI</t>
  </si>
  <si>
    <t>{f9b5695c-b935-42f1-a7bb-2f528eff2c82}</t>
  </si>
  <si>
    <t>04</t>
  </si>
  <si>
    <t>Elektroinstalace silnoproud</t>
  </si>
  <si>
    <t>{c38c45b9-3f0f-4f9e-828c-38b8356c3124}</t>
  </si>
  <si>
    <t>05</t>
  </si>
  <si>
    <t>Elektroinstalace slaboproud</t>
  </si>
  <si>
    <t>{bcf1e46c-943d-416a-a4fb-bab3ce420266}</t>
  </si>
  <si>
    <t>06</t>
  </si>
  <si>
    <t>VZT</t>
  </si>
  <si>
    <t>{9bac1b1c-aab7-4385-81e6-2fb2fd745264}</t>
  </si>
  <si>
    <t>07</t>
  </si>
  <si>
    <t>VRN</t>
  </si>
  <si>
    <t>{ad248bfd-4338-46a8-8bc9-c7813bfd7288}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</si>
  <si>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</si>
  <si>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</si>
  <si>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</si>
  <si>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</si>
  <si>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</si>
  <si>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</si>
  <si>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</si>
  <si>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</si>
  <si>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</si>
  <si>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</si>
  <si>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</si>
  <si>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</si>
  <si>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</si>
  <si>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</si>
  <si>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</si>
  <si>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</si>
  <si>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</si>
  <si>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</si>
  <si>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</si>
  <si>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</si>
  <si>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</si>
  <si>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</si>
  <si>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</si>
  <si>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</si>
  <si>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</si>
  <si>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</si>
  <si>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</si>
  <si>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</si>
  <si>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</si>
  <si>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</si>
  <si>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</si>
  <si>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</si>
  <si>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</si>
  <si>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</si>
  <si>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</si>
  <si>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</si>
  <si>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</si>
  <si>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</si>
  <si>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</si>
  <si>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</si>
  <si>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132411401</t>
  </si>
  <si>
    <t>Hloubená vykopávka pod základy ručně s přehozením výkopku na vzdálenost 3 m nebo s naložením na dopravní prostředek v hornině třídy těžitelnosti II skupiny 5</t>
  </si>
  <si>
    <t>m3</t>
  </si>
  <si>
    <t>CS ÚRS 2024 01</t>
  </si>
  <si>
    <t>4</t>
  </si>
  <si>
    <t>486413534</t>
  </si>
  <si>
    <t>Online PSC</t>
  </si>
  <si>
    <t>https://podminky.urs.cz/item/CS_URS_2024_01/132411401</t>
  </si>
  <si>
    <t>VV</t>
  </si>
  <si>
    <t>Výkop pod základy</t>
  </si>
  <si>
    <t>4,15*1*0,95*2+2,3*0,8*0,95*2</t>
  </si>
  <si>
    <t>139712111</t>
  </si>
  <si>
    <t>Vykopávka v uzavřených prostorech ručně v hornině třídy těžitelnosti II skupiny 4 a 5</t>
  </si>
  <si>
    <t>-1884832908</t>
  </si>
  <si>
    <t>https://podminky.urs.cz/item/CS_URS_2024_01/139712111</t>
  </si>
  <si>
    <t>Výkop pod šachtu</t>
  </si>
  <si>
    <t>1,9*4,15*2,3</t>
  </si>
  <si>
    <t>3</t>
  </si>
  <si>
    <t>151101101</t>
  </si>
  <si>
    <t>Zřízení pažení a rozepření stěn rýh pro podzemní vedení příložné pro jakoukoliv mezerovitost, hloubky do 2 m</t>
  </si>
  <si>
    <t>m2</t>
  </si>
  <si>
    <t>-250982721</t>
  </si>
  <si>
    <t>https://podminky.urs.cz/item/CS_URS_2024_01/151101101</t>
  </si>
  <si>
    <t>1,9*(4,15+4,15+2,3+2,3)</t>
  </si>
  <si>
    <t>151101111</t>
  </si>
  <si>
    <t>Odstranění pažení a rozepření stěn rýh pro podzemní vedení s uložením materiálu na vzdálenost do 3 m od kraje výkopu příložné, hloubky do 2 m</t>
  </si>
  <si>
    <t>-582714989</t>
  </si>
  <si>
    <t>https://podminky.urs.cz/item/CS_URS_2024_01/151101111</t>
  </si>
  <si>
    <t>5</t>
  </si>
  <si>
    <t>161111502</t>
  </si>
  <si>
    <t>Svislé přemístění výkopku nošením bez naložení, avšak s vyprázdněním nádoby na hromady nebo do dopravního prostředku z horniny třídy těžitelnosti I skupiny 1 až 3, při hloubce výkopu přes 3 do 6 m</t>
  </si>
  <si>
    <t>912484647</t>
  </si>
  <si>
    <t>https://podminky.urs.cz/item/CS_URS_2024_01/161111502</t>
  </si>
  <si>
    <t>11,38+18,14</t>
  </si>
  <si>
    <t>6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</si>
  <si>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</si>
  <si>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</si>
  <si>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-506118892</t>
  </si>
  <si>
    <t>https://podminky.urs.cz/item/CS_URS_2024_01/162211311</t>
  </si>
  <si>
    <t>29,52</t>
  </si>
  <si>
    <t>7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</si>
  <si>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</si>
  <si>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</si>
  <si>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1616110205</t>
  </si>
  <si>
    <t>https://podminky.urs.cz/item/CS_URS_2024_01/162211319</t>
  </si>
  <si>
    <t>29,52*10 'Přepočtené koeficientem množství</t>
  </si>
  <si>
    <t>8</t>
  </si>
  <si>
    <t>167111101</t>
  </si>
  <si>
    <t>Nakládání, skládání a překládání neulehlého výkopku nebo sypaniny ručně nakládání, z hornin třídy těžitelnosti I, skupiny 1 až 3</t>
  </si>
  <si>
    <t>2143178634</t>
  </si>
  <si>
    <t>https://podminky.urs.cz/item/CS_URS_2024_01/167111101</t>
  </si>
  <si>
    <t>9</t>
  </si>
  <si>
    <t>171201221</t>
  </si>
  <si>
    <t>Poplatek za uložení stavebního odpadu na skládce (skládkovné) zeminy a kamení zatříděného do Katalogu odpadů pod kódem 17 05 04</t>
  </si>
  <si>
    <t>t</t>
  </si>
  <si>
    <t>1706723336</t>
  </si>
  <si>
    <t>https://podminky.urs.cz/item/CS_URS_2024_01/171201221</t>
  </si>
  <si>
    <t>29,52*1,9 'Přepočtené koeficientem množství</t>
  </si>
  <si>
    <t>10</t>
  </si>
  <si>
    <t>174111101</t>
  </si>
  <si>
    <t>Zásyp sypaninou z jakékoliv horniny ručně s uložením výkopku ve vrstvách se zhutněním jam, šachet, rýh nebo kolem objektů v těchto vykopávkách</t>
  </si>
  <si>
    <t>-922069977</t>
  </si>
  <si>
    <t>https://podminky.urs.cz/item/CS_URS_2024_01/174111101</t>
  </si>
  <si>
    <t>1,9*0,9*2,3</t>
  </si>
  <si>
    <t>11</t>
  </si>
  <si>
    <t>M</t>
  </si>
  <si>
    <t>58344171</t>
  </si>
  <si>
    <t>štěrkodrť frakce 0/32</t>
  </si>
  <si>
    <t>354867768</t>
  </si>
  <si>
    <t>3,933*2</t>
  </si>
  <si>
    <t>Ostatní konstrukce a práce, bourání</t>
  </si>
  <si>
    <t>962031132</t>
  </si>
  <si>
    <t>Bourání příček nebo přizdívek z cihel pálených plných nebo dutých, tl. do 100 mm</t>
  </si>
  <si>
    <t>-1608521949</t>
  </si>
  <si>
    <t>https://podminky.urs.cz/item/CS_URS_2024_01/962031132</t>
  </si>
  <si>
    <t>TZ, výkresy bouracích prací</t>
  </si>
  <si>
    <t>2,6*(4,15+4,15+4,4+0,8+0,45+4,3+4,15)*2</t>
  </si>
  <si>
    <t>2,6*(4,15+4,15+4,4+0,8+0,45+4,15+4,4)*2</t>
  </si>
  <si>
    <t>2,6*(1,2+1,2+2,5)</t>
  </si>
  <si>
    <t>2,6*2,4*4-1,45*2*4</t>
  </si>
  <si>
    <t>Součet</t>
  </si>
  <si>
    <t>13</t>
  </si>
  <si>
    <t>962031133</t>
  </si>
  <si>
    <t>Bourání příček nebo přizdívek z cihel pálených plných nebo dutých, tl. přes 100 do 150 mm</t>
  </si>
  <si>
    <t>400827111</t>
  </si>
  <si>
    <t>https://podminky.urs.cz/item/CS_URS_2024_01/962031133</t>
  </si>
  <si>
    <t>2,6*(2,53+4,15+4,15)*2</t>
  </si>
  <si>
    <t>2,3*(2,65+4,15+4,15)*2</t>
  </si>
  <si>
    <t>14</t>
  </si>
  <si>
    <t>962032231</t>
  </si>
  <si>
    <t>Bourání zdiva nadzákladového z cihel pálených plných nebo lícových nebo vápenopískových, na maltu vápennou nebo vápenocementovou, objemu přes 1 m3</t>
  </si>
  <si>
    <t>652223848</t>
  </si>
  <si>
    <t>https://podminky.urs.cz/item/CS_URS_2024_01/962032231</t>
  </si>
  <si>
    <t>0,95*2,05*15</t>
  </si>
  <si>
    <t>2,16*2,05*1</t>
  </si>
  <si>
    <t>0,6*0,6*0,3*4</t>
  </si>
  <si>
    <t>0,9*2,05*0,3</t>
  </si>
  <si>
    <t>2,6*4,15*2</t>
  </si>
  <si>
    <t>1,12*2,1*0,5*2+0,9*2,05*0,3*2</t>
  </si>
  <si>
    <t>2,1*1,1*0,5</t>
  </si>
  <si>
    <t>1*2,1*0,5+0,85*2,1*0,5</t>
  </si>
  <si>
    <t>1,2*2,4*0,3</t>
  </si>
  <si>
    <t>15</t>
  </si>
  <si>
    <t>963012510</t>
  </si>
  <si>
    <t>Bourání stropů z desek nebo panelů železobetonových prefabrikovaných s dutinami z desek, š. do 300 mm tl. do 140 mm</t>
  </si>
  <si>
    <t>1075275927</t>
  </si>
  <si>
    <t>https://podminky.urs.cz/item/CS_URS_2024_01/963012510</t>
  </si>
  <si>
    <t>4,15*2,45*0,3*5</t>
  </si>
  <si>
    <t>16</t>
  </si>
  <si>
    <t>964072331</t>
  </si>
  <si>
    <t>Vybourání válcovaných nosníků uložených ve zdivu smíšeném nebo kamenném délky do 6 m, hmotnosti do 35 kg/m</t>
  </si>
  <si>
    <t>-20869952</t>
  </si>
  <si>
    <t>https://podminky.urs.cz/item/CS_URS_2024_01/964072331</t>
  </si>
  <si>
    <t>17,9*4,55*4*0,001</t>
  </si>
  <si>
    <t>17</t>
  </si>
  <si>
    <t>965042241</t>
  </si>
  <si>
    <t>Bourání mazanin betonových nebo z litého asfaltu tl. přes 100 mm, plochy přes 4 m2</t>
  </si>
  <si>
    <t>-1370555921</t>
  </si>
  <si>
    <t>https://podminky.urs.cz/item/CS_URS_2024_01/965042241</t>
  </si>
  <si>
    <t>4,15*2,3*0,15*2</t>
  </si>
  <si>
    <t>18</t>
  </si>
  <si>
    <t>965045113</t>
  </si>
  <si>
    <t>Bourání potěrů tl. do 50 mm cementových nebo pískocementových, plochy přes 4 m2</t>
  </si>
  <si>
    <t>-2013425317</t>
  </si>
  <si>
    <t>https://podminky.urs.cz/item/CS_URS_2024_01/965045113</t>
  </si>
  <si>
    <t>50,3+8,88+50,3</t>
  </si>
  <si>
    <t>19</t>
  </si>
  <si>
    <t>965046111</t>
  </si>
  <si>
    <t>Broušení stávajících betonových podlah úběr do 3 mm</t>
  </si>
  <si>
    <t>-1514611613</t>
  </si>
  <si>
    <t>https://podminky.urs.cz/item/CS_URS_2024_01/965046111</t>
  </si>
  <si>
    <t>150</t>
  </si>
  <si>
    <t>20</t>
  </si>
  <si>
    <t>965046119</t>
  </si>
  <si>
    <t>Broušení stávajících betonových podlah Příplatek k ceně za každý další 1 mm úběru</t>
  </si>
  <si>
    <t>-1628485100</t>
  </si>
  <si>
    <t>https://podminky.urs.cz/item/CS_URS_2024_01/965046119</t>
  </si>
  <si>
    <t>150*7</t>
  </si>
  <si>
    <t>965081323</t>
  </si>
  <si>
    <t>Bourání podlah z dlaždic bez podkladního lože nebo mazaniny, s jakoukoliv výplní spár betonových, teracových nebo čedičových tl. do 25 mm, plochy přes 1 m2</t>
  </si>
  <si>
    <t>1382174939</t>
  </si>
  <si>
    <t>https://podminky.urs.cz/item/CS_URS_2024_01/965081323</t>
  </si>
  <si>
    <t>22</t>
  </si>
  <si>
    <t>965082933</t>
  </si>
  <si>
    <t>Odstranění násypu pod podlahami nebo ochranného násypu na střechách tl. do 200 mm, plochy přes 2 m2</t>
  </si>
  <si>
    <t>-444175942</t>
  </si>
  <si>
    <t>https://podminky.urs.cz/item/CS_URS_2024_01/965082933</t>
  </si>
  <si>
    <t>4,15*2,45*5*0,1</t>
  </si>
  <si>
    <t>23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</si>
  <si>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</si>
  <si>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</si>
  <si>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-1289576574</t>
  </si>
  <si>
    <t>https://podminky.urs.cz/item/CS_URS_2024_01/967031132</t>
  </si>
  <si>
    <t>2,05*0,5*2</t>
  </si>
  <si>
    <t>24</t>
  </si>
  <si>
    <t>968062354</t>
  </si>
  <si>
    <t>Vybourání dřevěných rámů oken s křídly, dveřních zárubní, vrat, stěn, ostění nebo obkladů rámů oken s křídly dvojitých, plochy do 1 m2</t>
  </si>
  <si>
    <t>-2039418216</t>
  </si>
  <si>
    <t>https://podminky.urs.cz/item/CS_URS_2024_01/968062354</t>
  </si>
  <si>
    <t>1,35*1,35</t>
  </si>
  <si>
    <t>0,95*0,85</t>
  </si>
  <si>
    <t>25</t>
  </si>
  <si>
    <t>968072455</t>
  </si>
  <si>
    <t>Vybourání kovových rámů oken s křídly, dveřních zárubní, vrat, stěn, ostění nebo obkladů dveřních zárubní, plochy do 2 m2</t>
  </si>
  <si>
    <t>2129978090</t>
  </si>
  <si>
    <t>https://podminky.urs.cz/item/CS_URS_2024_01/968072455</t>
  </si>
  <si>
    <t>0,8*2*21</t>
  </si>
  <si>
    <t>0,6*2*8</t>
  </si>
  <si>
    <t>0,8*2</t>
  </si>
  <si>
    <t>26</t>
  </si>
  <si>
    <t>968072456</t>
  </si>
  <si>
    <t>Vybourání kovových rámů oken s křídly, dveřních zárubní, vrat, stěn, ostění nebo obkladů dveřních zárubní, plochy přes 2 m2</t>
  </si>
  <si>
    <t>535442817</t>
  </si>
  <si>
    <t>https://podminky.urs.cz/item/CS_URS_2024_01/968072456</t>
  </si>
  <si>
    <t>1,45*2*10</t>
  </si>
  <si>
    <t>27</t>
  </si>
  <si>
    <t>973031345</t>
  </si>
  <si>
    <t>Vysekání výklenků nebo kapes ve zdivu z cihel na maltu vápennou nebo vápenocementovou kapes, plochy do 0,25 m2, hl. do 300 mm</t>
  </si>
  <si>
    <t>kus</t>
  </si>
  <si>
    <t>206542108</t>
  </si>
  <si>
    <t>https://podminky.urs.cz/item/CS_URS_2024_01/973031345</t>
  </si>
  <si>
    <t>40</t>
  </si>
  <si>
    <t>28</t>
  </si>
  <si>
    <t>974031143</t>
  </si>
  <si>
    <t>Vysekání rýh ve zdivu cihelném na maltu vápennou nebo vápenocementovou do hl. 70 mm a šířky do 100 mm</t>
  </si>
  <si>
    <t>m</t>
  </si>
  <si>
    <t>-295045395</t>
  </si>
  <si>
    <t>https://podminky.urs.cz/item/CS_URS_2024_01/974031143</t>
  </si>
  <si>
    <t>300</t>
  </si>
  <si>
    <t>29</t>
  </si>
  <si>
    <t>974042564</t>
  </si>
  <si>
    <t>Vysekání rýh v betonové nebo jiné monolitické dlažbě s betonovým podkladem do hl. 150 mm a šířky do 150 mm</t>
  </si>
  <si>
    <t>1849953492</t>
  </si>
  <si>
    <t>https://podminky.urs.cz/item/CS_URS_2024_01/974042564</t>
  </si>
  <si>
    <t>23*4,15</t>
  </si>
  <si>
    <t>30</t>
  </si>
  <si>
    <t>978011191</t>
  </si>
  <si>
    <t>Otlučení vápenných nebo vápenocementových omítek vnitřních ploch stropů, v rozsahu přes 50 do 100 %</t>
  </si>
  <si>
    <t>264783314</t>
  </si>
  <si>
    <t>https://podminky.urs.cz/item/CS_URS_2024_01/978011191</t>
  </si>
  <si>
    <t>463,62</t>
  </si>
  <si>
    <t>31</t>
  </si>
  <si>
    <t>978013191</t>
  </si>
  <si>
    <t>Otlučení vápenných nebo vápenocementových omítek vnitřních ploch stěn s vyškrabáním spar, s očištěním zdiva, v rozsahu přes 50 do 100 %</t>
  </si>
  <si>
    <t>1310052755</t>
  </si>
  <si>
    <t>https://podminky.urs.cz/item/CS_URS_2024_01/978013191</t>
  </si>
  <si>
    <t>2,6*45,8*6</t>
  </si>
  <si>
    <t>2,6*4,15*64</t>
  </si>
  <si>
    <t>32</t>
  </si>
  <si>
    <t>9R01</t>
  </si>
  <si>
    <t>Vybourání</t>
  </si>
  <si>
    <t>Vlastní</t>
  </si>
  <si>
    <t>1456712687</t>
  </si>
  <si>
    <t>997</t>
  </si>
  <si>
    <t>Přesun sutě</t>
  </si>
  <si>
    <t>33</t>
  </si>
  <si>
    <t>997013113</t>
  </si>
  <si>
    <t>Vnitrostaveništní doprava suti a vybouraných hmot vodorovně do 50 m s naložením základní pro budovy a haly výšky přes 9 do 12 m</t>
  </si>
  <si>
    <t>1458984473</t>
  </si>
  <si>
    <t>https://podminky.urs.cz/item/CS_URS_2024_01/997013113</t>
  </si>
  <si>
    <t>34</t>
  </si>
  <si>
    <t>997013501</t>
  </si>
  <si>
    <t>Odvoz suti a vybouraných hmot na skládku nebo meziskládku se složením, na vzdálenost do 1 km</t>
  </si>
  <si>
    <t>-365940949</t>
  </si>
  <si>
    <t>https://podminky.urs.cz/item/CS_URS_2024_01/997013501</t>
  </si>
  <si>
    <t>35</t>
  </si>
  <si>
    <t>997013509</t>
  </si>
  <si>
    <t>Odvoz suti a vybouraných hmot na skládku nebo meziskládku se složením, na vzdálenost Příplatek k ceně za každý další započatý 1 km přes 1 km</t>
  </si>
  <si>
    <t>178302945</t>
  </si>
  <si>
    <t>https://podminky.urs.cz/item/CS_URS_2024_01/997013509</t>
  </si>
  <si>
    <t>383,223*20 'Přepočtené koeficientem množství</t>
  </si>
  <si>
    <t>36</t>
  </si>
  <si>
    <t>997013631</t>
  </si>
  <si>
    <t>Poplatek za uložení stavebního odpadu na skládce (skládkovné) směsného stavebního a demoličního zatříděného do Katalogu odpadů pod kódem 17 09 04</t>
  </si>
  <si>
    <t>1786648616</t>
  </si>
  <si>
    <t>https://podminky.urs.cz/item/CS_URS_2024_01/997013631</t>
  </si>
  <si>
    <t>PSV</t>
  </si>
  <si>
    <t>Práce a dodávky PSV</t>
  </si>
  <si>
    <t>711</t>
  </si>
  <si>
    <t>Izolace proti vodě, vlhkosti a plynům</t>
  </si>
  <si>
    <t>37</t>
  </si>
  <si>
    <t>711131811</t>
  </si>
  <si>
    <t>Odstranění izolace proti zemní vlhkosti na ploše vodorovné V</t>
  </si>
  <si>
    <t>576177098</t>
  </si>
  <si>
    <t>https://podminky.urs.cz/item/CS_URS_2024_01/711131811</t>
  </si>
  <si>
    <t>2,45*2,74</t>
  </si>
  <si>
    <t>713</t>
  </si>
  <si>
    <t>Izolace tepelné</t>
  </si>
  <si>
    <t>38</t>
  </si>
  <si>
    <t>713110811</t>
  </si>
  <si>
    <t>Odstranění tepelné izolace stropů nebo podhledů z rohoží, pásů, dílců, desek, bloků volně kladených z vláknitých materiálů suchých, tloušťka izolace do 100 mm</t>
  </si>
  <si>
    <t>-861860239</t>
  </si>
  <si>
    <t>https://podminky.urs.cz/item/CS_URS_2024_01/713110811</t>
  </si>
  <si>
    <t>4,15*2,45*5</t>
  </si>
  <si>
    <t>725</t>
  </si>
  <si>
    <t>Zdravotechnika - zařizovací předměty</t>
  </si>
  <si>
    <t>39</t>
  </si>
  <si>
    <t>725110814</t>
  </si>
  <si>
    <t>Demontáž klozetů kombi</t>
  </si>
  <si>
    <t>soubor</t>
  </si>
  <si>
    <t>437717098</t>
  </si>
  <si>
    <t>https://podminky.urs.cz/item/CS_URS_2024_01/725110814</t>
  </si>
  <si>
    <t>725210821</t>
  </si>
  <si>
    <t>Demontáž umyvadel bez výtokových armatur umyvadel</t>
  </si>
  <si>
    <t>CS ÚRS 2021 02</t>
  </si>
  <si>
    <t>-1001347282</t>
  </si>
  <si>
    <t>https://podminky.urs.cz/item/CS_URS_2021_02/725210821</t>
  </si>
  <si>
    <t>41</t>
  </si>
  <si>
    <t>725220841</t>
  </si>
  <si>
    <t>Demontáž van ocelových rohových</t>
  </si>
  <si>
    <t>2008761330</t>
  </si>
  <si>
    <t>https://podminky.urs.cz/item/CS_URS_2024_01/725220841</t>
  </si>
  <si>
    <t>42</t>
  </si>
  <si>
    <t>725310823</t>
  </si>
  <si>
    <t>Demontáž dřezů jednodílných bez výtokových armatur vestavěných v kuchyňských sestavách</t>
  </si>
  <si>
    <t>171949543</t>
  </si>
  <si>
    <t>https://podminky.urs.cz/item/CS_URS_2024_01/725310823</t>
  </si>
  <si>
    <t>43</t>
  </si>
  <si>
    <t>725820801</t>
  </si>
  <si>
    <t>Demontáž baterií nástěnných do G 3/4</t>
  </si>
  <si>
    <t>-384362344</t>
  </si>
  <si>
    <t>https://podminky.urs.cz/item/CS_URS_2021_02/725820801</t>
  </si>
  <si>
    <t>44</t>
  </si>
  <si>
    <t>725820802</t>
  </si>
  <si>
    <t>Demontáž baterií stojánkových do 1 otvoru</t>
  </si>
  <si>
    <t>-688341505</t>
  </si>
  <si>
    <t>https://podminky.urs.cz/item/CS_URS_2024_01/725820802</t>
  </si>
  <si>
    <t>45</t>
  </si>
  <si>
    <t>725860811</t>
  </si>
  <si>
    <t>Demontáž zápachových uzávěrek pro zařizovací předměty jednoduchých</t>
  </si>
  <si>
    <t>-1619062001</t>
  </si>
  <si>
    <t>https://podminky.urs.cz/item/CS_URS_2024_01/725860811</t>
  </si>
  <si>
    <t>764</t>
  </si>
  <si>
    <t>Konstrukce klempířské</t>
  </si>
  <si>
    <t>46</t>
  </si>
  <si>
    <t>764002851</t>
  </si>
  <si>
    <t>Demontáž klempířských konstrukcí oplechování parapetů do suti</t>
  </si>
  <si>
    <t>1870133048</t>
  </si>
  <si>
    <t>https://podminky.urs.cz/item/CS_URS_2024_01/764002851</t>
  </si>
  <si>
    <t>1,35+0,95</t>
  </si>
  <si>
    <t>766</t>
  </si>
  <si>
    <t>Konstrukce truhlářské</t>
  </si>
  <si>
    <t>47</t>
  </si>
  <si>
    <t>766691914</t>
  </si>
  <si>
    <t>Ostatní práce vyvěšení nebo zavěšení křídel dřevěných dveřních, plochy do 2 m2</t>
  </si>
  <si>
    <t>-1948096940</t>
  </si>
  <si>
    <t>https://podminky.urs.cz/item/CS_URS_2024_01/766691914</t>
  </si>
  <si>
    <t>23+8+4+4+4</t>
  </si>
  <si>
    <t>48</t>
  </si>
  <si>
    <t>766812840</t>
  </si>
  <si>
    <t>Demontáž kuchyňských linek dřevěných nebo kovových včetně skříněk uchycených na stěně, délky přes 1800 do 2100 mm</t>
  </si>
  <si>
    <t>1014421879</t>
  </si>
  <si>
    <t>https://podminky.urs.cz/item/CS_URS_2024_01/766812840</t>
  </si>
  <si>
    <t>767</t>
  </si>
  <si>
    <t>Konstrukce zámečnické</t>
  </si>
  <si>
    <t>49</t>
  </si>
  <si>
    <t>767661811</t>
  </si>
  <si>
    <t>Demontáž mříží pevných nebo otevíravých</t>
  </si>
  <si>
    <t>-1331559702</t>
  </si>
  <si>
    <t>https://podminky.urs.cz/item/CS_URS_2024_01/767661811</t>
  </si>
  <si>
    <t>771</t>
  </si>
  <si>
    <t>Podlahy z dlaždic</t>
  </si>
  <si>
    <t>50</t>
  </si>
  <si>
    <t>771571810</t>
  </si>
  <si>
    <t>Demontáž podlah z dlaždic keramických kladených do malty</t>
  </si>
  <si>
    <t>-1479727636</t>
  </si>
  <si>
    <t>https://podminky.urs.cz/item/CS_URS_2024_01/771571810</t>
  </si>
  <si>
    <t>3,51*8</t>
  </si>
  <si>
    <t>775</t>
  </si>
  <si>
    <t>Podlahy skládané</t>
  </si>
  <si>
    <t>51</t>
  </si>
  <si>
    <t>775145811</t>
  </si>
  <si>
    <t>Demontáž ostatních prvků skládaných podlah podložek a parozábran volně položených</t>
  </si>
  <si>
    <t>791303409</t>
  </si>
  <si>
    <t>https://podminky.urs.cz/item/CS_URS_2024_01/775145811</t>
  </si>
  <si>
    <t>11,62+20,13+18,72+9,99+18,72+6,12+6,24+20,13+11,62+11,62+20,13+18,72+18,72+20,13+11,62</t>
  </si>
  <si>
    <t>52</t>
  </si>
  <si>
    <t>775541821</t>
  </si>
  <si>
    <t>Demontáž plovoucích podlah laminátových, dýhovaných, vinylových ap. zaklapávacích (spojených na zámek)</t>
  </si>
  <si>
    <t>-1813257690</t>
  </si>
  <si>
    <t>https://podminky.urs.cz/item/CS_URS_2024_01/775541821</t>
  </si>
  <si>
    <t>776</t>
  </si>
  <si>
    <t>Podlahy povlakové</t>
  </si>
  <si>
    <t>53</t>
  </si>
  <si>
    <t>776201812</t>
  </si>
  <si>
    <t>Demontáž povlakových podlahovin lepených ručně s podložkou</t>
  </si>
  <si>
    <t>-1879881359</t>
  </si>
  <si>
    <t>https://podminky.urs.cz/item/CS_URS_2024_01/776201812</t>
  </si>
  <si>
    <t>6,88+6,6+6,24+6,12+6,88+6,6+6,6+6,88+6,24+6,12+6,24+6,12+6,6+6,88</t>
  </si>
  <si>
    <t>781</t>
  </si>
  <si>
    <t>Dokončovací práce - obklady</t>
  </si>
  <si>
    <t>54</t>
  </si>
  <si>
    <t>781471810</t>
  </si>
  <si>
    <t>Demontáž obkladů z dlaždic keramických kladených do malty</t>
  </si>
  <si>
    <t>1334990558</t>
  </si>
  <si>
    <t>https://podminky.urs.cz/item/CS_URS_2024_01/781471810</t>
  </si>
  <si>
    <t>2*(1,55+1,55+2,55+2,55)*8</t>
  </si>
  <si>
    <t>02 - Nový stav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</si>
  <si>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</si>
  <si>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</si>
  <si>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</si>
  <si>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</si>
  <si>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</si>
  <si>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735 - Ústřední vytápění </t>
  </si>
  <si>
    <t xml:space="preserve">    763 - Konstrukce suché výstavby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</si>
  <si>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</si>
  <si>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</si>
  <si>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</si>
  <si>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Zakládání</t>
  </si>
  <si>
    <t>271532212</t>
  </si>
  <si>
    <t>Podsyp pod základové konstrukce se zhutněním a urovnáním povrchu z kameniva hrubého, frakce 16 - 32 mm</t>
  </si>
  <si>
    <t>1216882207</t>
  </si>
  <si>
    <t>https://podminky.urs.cz/item/CS_URS_2024_01/271532212</t>
  </si>
  <si>
    <t>TZ, výkresy nového stavu, výpisy výrobku, skladby konstrukcí</t>
  </si>
  <si>
    <t>1,9*4,8*0,3</t>
  </si>
  <si>
    <t>273321211</t>
  </si>
  <si>
    <t>Základy z betonu železového (bez výztuže) desky z betonu bez zvláštních nároků na prostředí tř. C 12/15</t>
  </si>
  <si>
    <t>-1103920727</t>
  </si>
  <si>
    <t>https://podminky.urs.cz/item/CS_URS_2024_01/273321211</t>
  </si>
  <si>
    <t>0,1*2,7*3</t>
  </si>
  <si>
    <t>273321411</t>
  </si>
  <si>
    <t>Základy z betonu železového (bez výztuže) desky z betonu bez zvláštních nároků na prostředí tř. C 20/25</t>
  </si>
  <si>
    <t>-1292032846</t>
  </si>
  <si>
    <t>https://podminky.urs.cz/item/CS_URS_2024_01/273321411</t>
  </si>
  <si>
    <t>Základová deska</t>
  </si>
  <si>
    <t>2,5*2,8*0,4</t>
  </si>
  <si>
    <t>Skladba S02</t>
  </si>
  <si>
    <t>2,3*1,63*0,15</t>
  </si>
  <si>
    <t>273351121</t>
  </si>
  <si>
    <t>Bednění základů desek zřízení</t>
  </si>
  <si>
    <t>-1294208859</t>
  </si>
  <si>
    <t>https://podminky.urs.cz/item/CS_URS_2024_01/273351121</t>
  </si>
  <si>
    <t>1,9*(4,15*2+2,3*2)</t>
  </si>
  <si>
    <t>273351122</t>
  </si>
  <si>
    <t>Bednění základů desek odstranění</t>
  </si>
  <si>
    <t>-2117758993</t>
  </si>
  <si>
    <t>https://podminky.urs.cz/item/CS_URS_2024_01/273351122</t>
  </si>
  <si>
    <t>273361821</t>
  </si>
  <si>
    <t>Výztuž základů desek z betonářské oceli 10 505 (R) nebo BSt 500</t>
  </si>
  <si>
    <t>-714369539</t>
  </si>
  <si>
    <t>https://podminky.urs.cz/item/CS_URS_2024_01/273361821</t>
  </si>
  <si>
    <t>2,5*2,8*0,4*100*0,001</t>
  </si>
  <si>
    <t>2,3*1,63*0,15*100*0,001</t>
  </si>
  <si>
    <t>279113144</t>
  </si>
  <si>
    <t>Základové zdi z tvárnic ztraceného bednění včetně výplně z betonu bez zvláštních nároků na vliv prostředí třídy C 20/25, tloušťky zdiva přes 250 do 300 mm</t>
  </si>
  <si>
    <t>-534372535</t>
  </si>
  <si>
    <t>https://podminky.urs.cz/item/CS_URS_2024_01/279113144</t>
  </si>
  <si>
    <t>1,2*(2,3+2,8)</t>
  </si>
  <si>
    <t>279311136</t>
  </si>
  <si>
    <t>Postupné podbetonování základového zdiva jakékoliv tloušťky, bez výkopu, bez zapažení a bednění z betonu železového bez zvláštních nároků na prostředí tř. C 25/30</t>
  </si>
  <si>
    <t>-1571702155</t>
  </si>
  <si>
    <t>https://podminky.urs.cz/item/CS_URS_2024_01/279311136</t>
  </si>
  <si>
    <t>0,95*1,1*4,15*2</t>
  </si>
  <si>
    <t>0,95*0,9*2,7*2</t>
  </si>
  <si>
    <t>279351411</t>
  </si>
  <si>
    <t>Bednění základového zdiva při podbetonování pro plochy rovinné zřízení</t>
  </si>
  <si>
    <t>-1329535290</t>
  </si>
  <si>
    <t>https://podminky.urs.cz/item/CS_URS_2024_01/279351411</t>
  </si>
  <si>
    <t>0,95*(4,15*2+2,3*2)</t>
  </si>
  <si>
    <t>279351412</t>
  </si>
  <si>
    <t>Bednění základového zdiva při podbetonování pro plochy rovinné odstranění</t>
  </si>
  <si>
    <t>1523144843</t>
  </si>
  <si>
    <t>https://podminky.urs.cz/item/CS_URS_2024_01/279351412</t>
  </si>
  <si>
    <t>151101201</t>
  </si>
  <si>
    <t>Zřízení pažení stěn výkopu bez rozepření nebo vzepření příložné, hloubky do 4 m</t>
  </si>
  <si>
    <t>-1093409326</t>
  </si>
  <si>
    <t>https://podminky.urs.cz/item/CS_URS_2024_01/151101201</t>
  </si>
  <si>
    <t>151101211</t>
  </si>
  <si>
    <t>Odstranění pažení stěn výkopu bez rozepření nebo vzepření s uložením pažin na vzdálenost do 3 m od okraje výkopu příložné, hloubky do 4 m</t>
  </si>
  <si>
    <t>-670008978</t>
  </si>
  <si>
    <t>https://podminky.urs.cz/item/CS_URS_2024_01/151101211</t>
  </si>
  <si>
    <t>151101301</t>
  </si>
  <si>
    <t>Zřízení rozepření zapažených stěn výkopů s potřebným přepažováním při pažení příložném, hloubky do 4 m</t>
  </si>
  <si>
    <t>1368380978</t>
  </si>
  <si>
    <t>https://podminky.urs.cz/item/CS_URS_2024_01/151101301</t>
  </si>
  <si>
    <t>151101311</t>
  </si>
  <si>
    <t>Odstranění rozepření stěn výkopů s uložením materiálu na vzdálenost do 3 m od okraje výkopu pažení příložného, hloubky do 4 m</t>
  </si>
  <si>
    <t>2010157624</t>
  </si>
  <si>
    <t>https://podminky.urs.cz/item/CS_URS_2024_01/151101311</t>
  </si>
  <si>
    <t>Svislé a kompletní konstrukce</t>
  </si>
  <si>
    <t>310238211</t>
  </si>
  <si>
    <t>Zazdívka otvorů ve zdivu nadzákladovém cihlami pálenými plochy přes 0,25 m2 do 1 m2 na maltu vápenocementovou</t>
  </si>
  <si>
    <t>-1571857597</t>
  </si>
  <si>
    <t>https://podminky.urs.cz/item/CS_URS_2024_01/310238211</t>
  </si>
  <si>
    <t>0,5*0,99*2,1</t>
  </si>
  <si>
    <t>0,5*0,25*2,1</t>
  </si>
  <si>
    <t>0,25*0,28*2,1*3</t>
  </si>
  <si>
    <t>0,5*0,3*2,1*2</t>
  </si>
  <si>
    <t>0,5*0,26*2,1</t>
  </si>
  <si>
    <t>0,5*0,15*2,1</t>
  </si>
  <si>
    <t>310271065</t>
  </si>
  <si>
    <t>Zazdívka otvorů ve zdivu nadzákladovém pórobetonovými tvárnicemi plochy přes 1 do 4 m2, tl. zdiva 250 mm, pevnost tvárnic přes P2 do P4</t>
  </si>
  <si>
    <t>282933067</t>
  </si>
  <si>
    <t>https://podminky.urs.cz/item/CS_URS_2024_01/310271065</t>
  </si>
  <si>
    <t>0,95*0,8*2</t>
  </si>
  <si>
    <t>1*2,1*2*4</t>
  </si>
  <si>
    <t>311270741</t>
  </si>
  <si>
    <t>Zdivo z přesných vápenopískových tvárnic na tenkovrstvou maltu, tloušťka zdiva 300 mm, formát a rozměr cihel 10DF 248x300x248 mm plných, pevnosti přes P15 do P25</t>
  </si>
  <si>
    <t>296466319</t>
  </si>
  <si>
    <t>https://podminky.urs.cz/item/CS_URS_2024_01/311270741</t>
  </si>
  <si>
    <t>16,25*(1,6+1,6+2,49+2,49)</t>
  </si>
  <si>
    <t>-1*2,05*6</t>
  </si>
  <si>
    <t>317142422</t>
  </si>
  <si>
    <t>Překlady nenosné z pórobetonu osazené do tenkého maltového lože, výšky do 250 mm, šířky překladu 100 mm, délky překladu přes 1000 do 1250 mm</t>
  </si>
  <si>
    <t>470976509</t>
  </si>
  <si>
    <t>https://podminky.urs.cz/item/CS_URS_2024_01/317142422</t>
  </si>
  <si>
    <t>317142442</t>
  </si>
  <si>
    <t>Překlady nenosné z pórobetonu osazené do tenkého maltového lože, výšky do 250 mm, šířky překladu 150 mm, délky překladu přes 1000 do 1250 mm</t>
  </si>
  <si>
    <t>-1382131481</t>
  </si>
  <si>
    <t>https://podminky.urs.cz/item/CS_URS_2024_01/317142442</t>
  </si>
  <si>
    <t>317151128</t>
  </si>
  <si>
    <t>Překlady ploché vápenopískové, osazené do tenkého maltového lože, šířky 150 mm, délky 1750 mm</t>
  </si>
  <si>
    <t>318760133</t>
  </si>
  <si>
    <t>https://podminky.urs.cz/item/CS_URS_2024_01/317151128</t>
  </si>
  <si>
    <t>5*2</t>
  </si>
  <si>
    <t>317234410</t>
  </si>
  <si>
    <t>Vyzdívka mezi nosníky cihlami pálenými na maltu cementovou</t>
  </si>
  <si>
    <t>1262630896</t>
  </si>
  <si>
    <t>https://podminky.urs.cz/item/CS_URS_2024_01/317234410</t>
  </si>
  <si>
    <t>0,5*0,25*1,3*20</t>
  </si>
  <si>
    <t>0,5*0,25*1,42*5</t>
  </si>
  <si>
    <t>0,5*0,25*0,9</t>
  </si>
  <si>
    <t>0,5*0,25*1,65</t>
  </si>
  <si>
    <t>0,5*0,25*1,2*3</t>
  </si>
  <si>
    <t>0,5*0,25*2,46</t>
  </si>
  <si>
    <t>317944323</t>
  </si>
  <si>
    <t>Válcované nosníky dodatečně osazované do připravených otvorů bez zazdění hlav č. 14 až 22</t>
  </si>
  <si>
    <t>-1923544449</t>
  </si>
  <si>
    <t>https://podminky.urs.cz/item/CS_URS_2024_01/317944323</t>
  </si>
  <si>
    <t>14,4*1,3*80*0,001</t>
  </si>
  <si>
    <t>14,4*1,42*20*0,001</t>
  </si>
  <si>
    <t>14,4*1,2*9*0,001</t>
  </si>
  <si>
    <t>8,34*0,9*3*0,001</t>
  </si>
  <si>
    <t>17,9*1,65*4*0,001</t>
  </si>
  <si>
    <t>17,9*2,46*4*0,001</t>
  </si>
  <si>
    <t>342272225</t>
  </si>
  <si>
    <t>Příčky z pórobetonových tvárnic hladkých na tenké maltové lože objemová hmotnost do 500 kg/m3, tloušťka příčky 100 mm</t>
  </si>
  <si>
    <t>-919885588</t>
  </si>
  <si>
    <t>https://podminky.urs.cz/item/CS_URS_2024_01/342272225</t>
  </si>
  <si>
    <t>2,7*(0,8+0,8+1,1+2+1,65+1,65+2)</t>
  </si>
  <si>
    <t>-(1,8+1,6+1,6)</t>
  </si>
  <si>
    <t>342272245</t>
  </si>
  <si>
    <t>Příčky z pórobetonových tvárnic hladkých na tenké maltové lože objemová hmotnost do 500 kg/m3, tloušťka příčky 150 mm</t>
  </si>
  <si>
    <t>-917659314</t>
  </si>
  <si>
    <t>https://podminky.urs.cz/item/CS_URS_2024_01/342272245</t>
  </si>
  <si>
    <t>2,7*(2,74+2,74+2,74+2,6+2,74+2,6+2,2+2,55+0,85+0,85+2,15+4,15+1,85+4,15+2,77+2,45)</t>
  </si>
  <si>
    <t>2,7*(2,15+6+2+1,5+2+4,15+4,15+0,75+0,85+0,85+2,7+2,2+0,85+0,85+4,15+2,7+2,2+0,85)</t>
  </si>
  <si>
    <t>2,7*(0,85+4,15+4,15+2,2+2,7+0,85+0,85+4,15+2,2+2,7+0,85+0,85)</t>
  </si>
  <si>
    <t>-(1,6+1,4+1,6+1,6)</t>
  </si>
  <si>
    <t>346244371</t>
  </si>
  <si>
    <t>Zazdívka rýh, potrubí, nik (výklenků) nebo kapes z pálených cihel na maltu tl. 140 mm</t>
  </si>
  <si>
    <t>1719712727</t>
  </si>
  <si>
    <t>https://podminky.urs.cz/item/CS_URS_2024_01/346244371</t>
  </si>
  <si>
    <t>300*0,15</t>
  </si>
  <si>
    <t>Vodorovné konstrukce</t>
  </si>
  <si>
    <t>411321515</t>
  </si>
  <si>
    <t>Stropy z betonu železového (bez výztuže) stropů deskových, plochých střech, desek balkonových, desek hřibových stropů včetně hlavic hřibových sloupů tř. C 20/25</t>
  </si>
  <si>
    <t>428967709</t>
  </si>
  <si>
    <t>https://podminky.urs.cz/item/CS_URS_2024_01/411321515</t>
  </si>
  <si>
    <t>2,2*2,49*0,25</t>
  </si>
  <si>
    <t>1,63*2,3*0,12*5</t>
  </si>
  <si>
    <t>411351011</t>
  </si>
  <si>
    <t>Bednění stropních konstrukcí - bez podpěrné konstrukce desek tloušťky stropní desky přes 5 do 25 cm zřízení</t>
  </si>
  <si>
    <t>-165890406</t>
  </si>
  <si>
    <t>https://podminky.urs.cz/item/CS_URS_2024_01/411351011</t>
  </si>
  <si>
    <t>2,2*2,49+0,25*(2,2+2,2+2,49+2,49)</t>
  </si>
  <si>
    <t>411351012</t>
  </si>
  <si>
    <t>Bednění stropních konstrukcí - bez podpěrné konstrukce desek tloušťky stropní desky přes 5 do 25 cm odstranění</t>
  </si>
  <si>
    <t>1855332661</t>
  </si>
  <si>
    <t>https://podminky.urs.cz/item/CS_URS_2024_01/411351012</t>
  </si>
  <si>
    <t>411354213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</si>
  <si>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60 mm, tl. plechu 0,75 mm</t>
  </si>
  <si>
    <t>-2087211199</t>
  </si>
  <si>
    <t>https://podminky.urs.cz/item/CS_URS_2024_01/411354213</t>
  </si>
  <si>
    <t>1,63*2,3*5</t>
  </si>
  <si>
    <t>411354311</t>
  </si>
  <si>
    <t>Podpěrná konstrukce stropů - desek, kleneb a skořepin výška podepření do 4 m tloušťka stropu přes 5 do 15 cm zřízení</t>
  </si>
  <si>
    <t>-227666026</t>
  </si>
  <si>
    <t>https://podminky.urs.cz/item/CS_URS_2024_01/411354311</t>
  </si>
  <si>
    <t>2,2*2,49</t>
  </si>
  <si>
    <t>411354312</t>
  </si>
  <si>
    <t>Podpěrná konstrukce stropů - desek, kleneb a skořepin výška podepření do 4 m tloušťka stropu přes 5 do 15 cm odstranění</t>
  </si>
  <si>
    <t>1899528815</t>
  </si>
  <si>
    <t>https://podminky.urs.cz/item/CS_URS_2024_01/411354312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</si>
  <si>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</si>
  <si>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</si>
  <si>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842117166</t>
  </si>
  <si>
    <t>https://podminky.urs.cz/item/CS_URS_2024_01/411361821</t>
  </si>
  <si>
    <t>3,62*150*0,001</t>
  </si>
  <si>
    <t>413232221</t>
  </si>
  <si>
    <t>Zazdívka zhlaví stropních trámů nebo válcovaných nosníků pálenými cihlami válcovaných nosníků, výšky přes 150 do 300 mm</t>
  </si>
  <si>
    <t>-19635047</t>
  </si>
  <si>
    <t>https://podminky.urs.cz/item/CS_URS_2024_01/413232221</t>
  </si>
  <si>
    <t>Nosníky stropu</t>
  </si>
  <si>
    <t>56</t>
  </si>
  <si>
    <t>413941121</t>
  </si>
  <si>
    <t>Osazování ocelových válcovaných nosníků ve stropech I nebo IE nebo U nebo UE nebo L do č.12 nebo výšky do 120 mm</t>
  </si>
  <si>
    <t>-1442120240</t>
  </si>
  <si>
    <t>https://podminky.urs.cz/item/CS_URS_2024_01/413941121</t>
  </si>
  <si>
    <t>23*2*4,15*11,1*0,001</t>
  </si>
  <si>
    <t>13010714</t>
  </si>
  <si>
    <t>ocel profilová jakost S235JR (11 375) průřez I (IPN) 120</t>
  </si>
  <si>
    <t>-1524628416</t>
  </si>
  <si>
    <t>413941123</t>
  </si>
  <si>
    <t>Osazování ocelových válcovaných nosníků ve stropech I nebo IE nebo U nebo UE nebo L č. 14 až 22 nebo výšky přes 120 do 220 mm</t>
  </si>
  <si>
    <t>1292616608</t>
  </si>
  <si>
    <t>https://podminky.urs.cz/item/CS_URS_2024_01/413941123</t>
  </si>
  <si>
    <t>2,65*3*5*14,4*0,001</t>
  </si>
  <si>
    <t>Nosníky výtahové strojovny</t>
  </si>
  <si>
    <t>0,3</t>
  </si>
  <si>
    <t>13010716</t>
  </si>
  <si>
    <t>ocel profilová jakost S235JR (11 375) průřez I (IPN) 140</t>
  </si>
  <si>
    <t>1358862553</t>
  </si>
  <si>
    <t>413941133</t>
  </si>
  <si>
    <t>Osazování ocelových válcovaných nosníků ve stropech HE-A nebo HE-B, výšky přes 120 do 220 mm</t>
  </si>
  <si>
    <t>-20822203</t>
  </si>
  <si>
    <t>https://podminky.urs.cz/item/CS_URS_2024_01/413941133</t>
  </si>
  <si>
    <t>Doplnění nosníků stropu</t>
  </si>
  <si>
    <t>42,6*4,55*0,001*5</t>
  </si>
  <si>
    <t>13010976</t>
  </si>
  <si>
    <t>ocel profilová jakost S235JR (11 375) průřez HEB 160</t>
  </si>
  <si>
    <t>980986185</t>
  </si>
  <si>
    <t>417321414</t>
  </si>
  <si>
    <t>Ztužující pásy a věnce z betonu železového (bez výztuže) tř. C 20/25</t>
  </si>
  <si>
    <t>247347059</t>
  </si>
  <si>
    <t>https://podminky.urs.cz/item/CS_URS_2024_01/417321414</t>
  </si>
  <si>
    <t>0,3*0,25*(2,2+2,2+1,89+1,89)*5</t>
  </si>
  <si>
    <t>417351115</t>
  </si>
  <si>
    <t>Bednění bočnic ztužujících pásů a věnců včetně vzpěr zřízení</t>
  </si>
  <si>
    <t>62026546</t>
  </si>
  <si>
    <t>https://podminky.urs.cz/item/CS_URS_2024_01/417351115</t>
  </si>
  <si>
    <t>2*0,25*(2,2+2,2+1,89+1,89)*5</t>
  </si>
  <si>
    <t>417351116</t>
  </si>
  <si>
    <t>Bednění bočnic ztužujících pásů a věnců včetně vzpěr odstranění</t>
  </si>
  <si>
    <t>-1802698606</t>
  </si>
  <si>
    <t>https://podminky.urs.cz/item/CS_URS_2024_01/417351116</t>
  </si>
  <si>
    <t>417361821</t>
  </si>
  <si>
    <t>Výztuž ztužujících pásů a věnců z betonářské oceli 10 505 (R) nebo BSt 500</t>
  </si>
  <si>
    <t>151642094</t>
  </si>
  <si>
    <t>https://podminky.urs.cz/item/CS_URS_2024_01/417361821</t>
  </si>
  <si>
    <t>3,068*100*0,001</t>
  </si>
  <si>
    <t>Úpravy povrchů, podlahy a osazování výplní</t>
  </si>
  <si>
    <t>611131101</t>
  </si>
  <si>
    <t>Podkladní a spojovací vrstva vnitřních omítaných ploch cementový postřik nanášený ručně celoplošně stropů</t>
  </si>
  <si>
    <t>-1433116597</t>
  </si>
  <si>
    <t>https://podminky.urs.cz/item/CS_URS_2024_01/611131101</t>
  </si>
  <si>
    <t>465,02-4,02-46,63-8,88-50,72-10,69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</si>
  <si>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</si>
  <si>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</si>
  <si>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1837880440</t>
  </si>
  <si>
    <t>https://podminky.urs.cz/item/CS_URS_2024_01/611321141</t>
  </si>
  <si>
    <t>611325205</t>
  </si>
  <si>
    <t>Vápenocementová omítka jednotlivých malých ploch hrubá na stropech, plochy jednotlivě přes 1,0 do 4 m2</t>
  </si>
  <si>
    <t>-375529189</t>
  </si>
  <si>
    <t>https://podminky.urs.cz/item/CS_URS_2024_01/611325205</t>
  </si>
  <si>
    <t>612135001</t>
  </si>
  <si>
    <t>Vyrovnání nerovností podkladu vnitřních omítaných ploch maltou, tloušťky do 10 mm vápenocementovou stěn</t>
  </si>
  <si>
    <t>-447157506</t>
  </si>
  <si>
    <t>https://podminky.urs.cz/item/CS_URS_2024_01/612135001</t>
  </si>
  <si>
    <t>612135002</t>
  </si>
  <si>
    <t>Vyrovnání nerovností podkladu vnitřních omítaných ploch maltou, tloušťky do 10 mm cementovou stěn</t>
  </si>
  <si>
    <t>-1970999329</t>
  </si>
  <si>
    <t>https://podminky.urs.cz/item/CS_URS_2024_01/612135002</t>
  </si>
  <si>
    <t>1,3*(2,2+2,2+2,49+2,49)</t>
  </si>
  <si>
    <t>612135101</t>
  </si>
  <si>
    <t>Hrubá výplň rýh maltou jakékoli šířky rýhy ve stěnách</t>
  </si>
  <si>
    <t>237930628</t>
  </si>
  <si>
    <t>https://podminky.urs.cz/item/CS_URS_2024_01/612135101</t>
  </si>
  <si>
    <t>612142001</t>
  </si>
  <si>
    <t>Pletivo vnitřních ploch v ploše nebo pruzích, na plném podkladu sklovláknité vtlačené do tmelu včetně tmelu stěn</t>
  </si>
  <si>
    <t>1771649330</t>
  </si>
  <si>
    <t>https://podminky.urs.cz/item/CS_URS_2024_01/612142001</t>
  </si>
  <si>
    <t>22*2</t>
  </si>
  <si>
    <t>284,13*2</t>
  </si>
  <si>
    <t>612321121</t>
  </si>
  <si>
    <t>Omítka vápenocementová vnitřních ploch nanášená ručně jednovrstvá, tloušťky do 10 mm hladká svislých konstrukcí stěn</t>
  </si>
  <si>
    <t>1533902964</t>
  </si>
  <si>
    <t>https://podminky.urs.cz/item/CS_URS_2024_01/612321121</t>
  </si>
  <si>
    <t>175,0</t>
  </si>
  <si>
    <t>612321131</t>
  </si>
  <si>
    <t>Vápenocementový štuk vnitřních ploch tloušťky do 3 mm svislých konstrukcí stěn</t>
  </si>
  <si>
    <t>-1861826831</t>
  </si>
  <si>
    <t>https://podminky.urs.cz/item/CS_URS_2024_01/612321131</t>
  </si>
  <si>
    <t>612321141</t>
  </si>
  <si>
    <t>Omítka vápenocementová vnitřních ploch nanášená ručně dvouvrstvá, tloušťky jádrové omítky do 10 mm a tloušťky štuku do 3 mm štuková svislých konstrukcí stěn</t>
  </si>
  <si>
    <t>1573546070</t>
  </si>
  <si>
    <t>https://podminky.urs.cz/item/CS_URS_2024_01/612321141</t>
  </si>
  <si>
    <t>2,7*(45,82*6+11,7*2+4,15+0,85+4,15+0,85+4,15*9+1,65+5,8+4+1,45*2+4,15*5+0,85+0,85+4,15*2+0,85*2+4,15*7+0,85*2+4,15*8+0,85*4+4,15*3)</t>
  </si>
  <si>
    <t>-1,6*51</t>
  </si>
  <si>
    <t>-1,35*1,35*17</t>
  </si>
  <si>
    <t>-2*1,35*4</t>
  </si>
  <si>
    <t>-2,4*2,25*2</t>
  </si>
  <si>
    <t>-175,0</t>
  </si>
  <si>
    <t>-344,08</t>
  </si>
  <si>
    <t>612325302</t>
  </si>
  <si>
    <t>Vápenocementová omítka ostění nebo nadpraží štuková</t>
  </si>
  <si>
    <t>959307422</t>
  </si>
  <si>
    <t>https://podminky.urs.cz/item/CS_URS_2024_01/612325302</t>
  </si>
  <si>
    <t>0,3*(1,35*3)*17</t>
  </si>
  <si>
    <t>0,3*(2+1,35+1,35)*4</t>
  </si>
  <si>
    <t>55</t>
  </si>
  <si>
    <t>629991011</t>
  </si>
  <si>
    <t>Zakrytí vnějších ploch před znečištěním včetně pozdějšího odkrytí výplní otvorů a svislých ploch fólií přilepenou lepící páskou</t>
  </si>
  <si>
    <t>-1508884448</t>
  </si>
  <si>
    <t>https://podminky.urs.cz/item/CS_URS_2024_01/629991011</t>
  </si>
  <si>
    <t>1,35*1,35*17</t>
  </si>
  <si>
    <t>2*1,35*4</t>
  </si>
  <si>
    <t>2,4*2,25*2</t>
  </si>
  <si>
    <t>631312141</t>
  </si>
  <si>
    <t>Doplnění dosavadních mazanin prostým betonem s dodáním hmot, bez potěru, plochy jednotlivě rýh v dosavadních mazaninách</t>
  </si>
  <si>
    <t>1159330580</t>
  </si>
  <si>
    <t>https://podminky.urs.cz/item/CS_URS_2024_01/631312141</t>
  </si>
  <si>
    <t>Doplnění podlah po osazení nosníků stropu</t>
  </si>
  <si>
    <t>4,15*5*0,3*0,3</t>
  </si>
  <si>
    <t>4,15*19*0,15*0,2</t>
  </si>
  <si>
    <t>57</t>
  </si>
  <si>
    <t>632450124</t>
  </si>
  <si>
    <t>Potěr cementový vyrovnávací ze suchých směsí v pásu o průměrné (střední) tl. přes 40 do 50 mm</t>
  </si>
  <si>
    <t>-825281016</t>
  </si>
  <si>
    <t>https://podminky.urs.cz/item/CS_URS_2024_01/632450124</t>
  </si>
  <si>
    <t>Skladba S01</t>
  </si>
  <si>
    <t>1,63*2,3*2</t>
  </si>
  <si>
    <t>58</t>
  </si>
  <si>
    <t>632453416</t>
  </si>
  <si>
    <t>Potěr průmyslový samonivelační ze suchých směsí podkladní pro středně těžký provoz, tl. přes 25 do 30 mm</t>
  </si>
  <si>
    <t>692453672</t>
  </si>
  <si>
    <t>https://podminky.urs.cz/item/CS_URS_2024_01/632453416</t>
  </si>
  <si>
    <t>Skladba P01</t>
  </si>
  <si>
    <t>3,7+4,1+4,02+46,63+8,88+50,72</t>
  </si>
  <si>
    <t>59</t>
  </si>
  <si>
    <t>632481213</t>
  </si>
  <si>
    <t>Separační vrstva k oddělení podlahových vrstev z polyetylénové fólie</t>
  </si>
  <si>
    <t>2138595611</t>
  </si>
  <si>
    <t>https://podminky.urs.cz/item/CS_URS_2024_01/632481213</t>
  </si>
  <si>
    <t>60</t>
  </si>
  <si>
    <t>949101111</t>
  </si>
  <si>
    <t>Lešení pomocné pracovní pro objekty pozemních staveb pro zatížení do 150 kg/m2, o výšce lešeňové podlahy do 1,9 m</t>
  </si>
  <si>
    <t>1387484154</t>
  </si>
  <si>
    <t>https://podminky.urs.cz/item/CS_URS_2024_01/949101111</t>
  </si>
  <si>
    <t>463+4*25</t>
  </si>
  <si>
    <t>61</t>
  </si>
  <si>
    <t>952901111</t>
  </si>
  <si>
    <t>Vyčištění budov nebo objektů před předáním do užívání budov bytové nebo občanské výstavby, světlé výšky podlaží do 4 m</t>
  </si>
  <si>
    <t>-796741241</t>
  </si>
  <si>
    <t>https://podminky.urs.cz/item/CS_URS_2024_01/952901111</t>
  </si>
  <si>
    <t>463+150</t>
  </si>
  <si>
    <t>62</t>
  </si>
  <si>
    <t>Panel orientační velký včetně polepu_x000d_
Podrobný popis a orientační vyobrazení viz TZ</t>
  </si>
  <si>
    <t>-1899594469</t>
  </si>
  <si>
    <t>63</t>
  </si>
  <si>
    <t>9R02</t>
  </si>
  <si>
    <t>Panel orientační malý včetně polepu_x000d_
Podrobný popis a orientační vyobrazení viz TZ</t>
  </si>
  <si>
    <t>-1174423466</t>
  </si>
  <si>
    <t>64</t>
  </si>
  <si>
    <t>9R03</t>
  </si>
  <si>
    <t>Mechová stěna stabilizovaná včetně rámečku a panelu_x000d_
Podrobný popis a orientační vyobrazení viz TZ</t>
  </si>
  <si>
    <t>37800368</t>
  </si>
  <si>
    <t>65</t>
  </si>
  <si>
    <t>9R04</t>
  </si>
  <si>
    <t>Záda z keramického obkladu 2x2,2 m_x000d_
Podrobný popis a orientační vyobrazení viz TZ</t>
  </si>
  <si>
    <t>-1032482624</t>
  </si>
  <si>
    <t>66</t>
  </si>
  <si>
    <t>9R05</t>
  </si>
  <si>
    <t xml:space="preserve">Položka zahrnuje veškeré práce pro doplnění podlah, omítek, obkladů v prostoru kontaktu s osazovaným novým nosníkem HEB vedle výtahové šachty._x000d_
Součástí je i stavební příprava pro osazení podružného rozvaděče SLP v místnposti 1.08_x000d_
</t>
  </si>
  <si>
    <t>soub</t>
  </si>
  <si>
    <t>-722890340</t>
  </si>
  <si>
    <t>998</t>
  </si>
  <si>
    <t>Přesun hmot</t>
  </si>
  <si>
    <t>67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</si>
  <si>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</si>
  <si>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</si>
  <si>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-1361750587</t>
  </si>
  <si>
    <t>https://podminky.urs.cz/item/CS_URS_2024_01/998011002</t>
  </si>
  <si>
    <t>68</t>
  </si>
  <si>
    <t>998011018</t>
  </si>
  <si>
    <t>Přesun hmot pro budovy občanské výstavby, bydlení, výrobu a služby s nosnou svislou konstrukcí zděnou z cihel, tvárnic nebo kamene Příplatek k cenám za zvětšený přesun přes vymezenou vodorovnou dopravní vzdálenost do 5000 m</t>
  </si>
  <si>
    <t>-1020184189</t>
  </si>
  <si>
    <t>https://podminky.urs.cz/item/CS_URS_2024_01/998011018</t>
  </si>
  <si>
    <t>69</t>
  </si>
  <si>
    <t>998011019</t>
  </si>
  <si>
    <t>Přesun hmot pro budovy občanské výstavby, bydlení, výrobu a služby s nosnou svislou konstrukcí zděnou z cihel, tvárnic nebo kamene Příplatek k cenám za zvětšený přesun přes vymezenou vodorovnou dopravní vzdálenost za každých dalších započatých 5000 m</t>
  </si>
  <si>
    <t>615481487</t>
  </si>
  <si>
    <t>https://podminky.urs.cz/item/CS_URS_2024_01/998011019</t>
  </si>
  <si>
    <t>260,146*3 'Přepočtené koeficientem množství</t>
  </si>
  <si>
    <t>70</t>
  </si>
  <si>
    <t>711111001</t>
  </si>
  <si>
    <t>Provedení izolace proti zemní vlhkosti natěradly a tmely za studena na ploše vodorovné V nátěrem penetračním</t>
  </si>
  <si>
    <t>1549280997</t>
  </si>
  <si>
    <t>https://podminky.urs.cz/item/CS_URS_2024_01/711111001</t>
  </si>
  <si>
    <t>2,7*3</t>
  </si>
  <si>
    <t>2,3*1,63</t>
  </si>
  <si>
    <t>71</t>
  </si>
  <si>
    <t>11163150</t>
  </si>
  <si>
    <t>lak penetrační asfaltový</t>
  </si>
  <si>
    <t>39974353</t>
  </si>
  <si>
    <t>11,849*0,00034 'Přepočtené koeficientem množství</t>
  </si>
  <si>
    <t>72</t>
  </si>
  <si>
    <t>711112001</t>
  </si>
  <si>
    <t>Provedení izolace proti zemní vlhkosti natěradly a tmely za studena na ploše svislé S nátěrem penetračním</t>
  </si>
  <si>
    <t>-385163599</t>
  </si>
  <si>
    <t>https://podminky.urs.cz/item/CS_URS_2024_01/711112001</t>
  </si>
  <si>
    <t>73</t>
  </si>
  <si>
    <t>-1378458006</t>
  </si>
  <si>
    <t>12,194*0,00034 'Přepočtené koeficientem množství</t>
  </si>
  <si>
    <t>74</t>
  </si>
  <si>
    <t>711141559</t>
  </si>
  <si>
    <t>Provedení izolace proti zemní vlhkosti pásy přitavením NAIP na ploše vodorovné V</t>
  </si>
  <si>
    <t>-1622211461</t>
  </si>
  <si>
    <t>https://podminky.urs.cz/item/CS_URS_2024_01/711141559</t>
  </si>
  <si>
    <t>2,7*3*2</t>
  </si>
  <si>
    <t>2,3*1,63*2</t>
  </si>
  <si>
    <t>75</t>
  </si>
  <si>
    <t>62832001</t>
  </si>
  <si>
    <t>pás asfaltový natavitelný oxidovaný s vložkou ze skleněné rohože typu V60 s jemnozrnným minerálním posypem tl 3,5mm</t>
  </si>
  <si>
    <t>-51730914</t>
  </si>
  <si>
    <t>23,698*1,12 'Přepočtené koeficientem množství</t>
  </si>
  <si>
    <t>76</t>
  </si>
  <si>
    <t>711142559</t>
  </si>
  <si>
    <t>Provedení izolace proti zemní vlhkosti pásy přitavením NAIP na ploše svislé S</t>
  </si>
  <si>
    <t>-1107740402</t>
  </si>
  <si>
    <t>https://podminky.urs.cz/item/CS_URS_2024_01/711142559</t>
  </si>
  <si>
    <t>1,3*(2,2+2,2+2,49+2,49)*2</t>
  </si>
  <si>
    <t>77</t>
  </si>
  <si>
    <t>1946653775</t>
  </si>
  <si>
    <t>24,388*1,221 'Přepočtené koeficientem množství</t>
  </si>
  <si>
    <t>78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</si>
  <si>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</si>
  <si>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</si>
  <si>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-482288484</t>
  </si>
  <si>
    <t>https://podminky.urs.cz/item/CS_URS_2024_01/998711102</t>
  </si>
  <si>
    <t>79</t>
  </si>
  <si>
    <t>998711194</t>
  </si>
  <si>
    <t>Přesun hmot pro izolace proti vodě, vlhkosti a plynům stanovený z hmotnosti přesunovaného materiálu vodorovná dopravní vzdálenost do 50 m Příplatek k cenám za zvětšený přesun přes vymezenou vodorovnou dopravní vzdálenost do 1000 m</t>
  </si>
  <si>
    <t>1206653308</t>
  </si>
  <si>
    <t>https://podminky.urs.cz/item/CS_URS_2024_01/998711194</t>
  </si>
  <si>
    <t>80</t>
  </si>
  <si>
    <t>998711199</t>
  </si>
  <si>
    <t>Přesun hmot pro izolace proti vodě, vlhkosti a plynům stanovený z hmotnosti přesunovaného materiálu vodorovná dopravní vzdálenost do 50 m Příplatek k cenám za zvětšený přesun přes vymezenou vodorovnou dopravní vzdálenost za každých dalších započatých 1000 m</t>
  </si>
  <si>
    <t>-1210993572</t>
  </si>
  <si>
    <t>https://podminky.urs.cz/item/CS_URS_2024_01/998711199</t>
  </si>
  <si>
    <t>0,298*20 'Přepočtené koeficientem množství</t>
  </si>
  <si>
    <t>81</t>
  </si>
  <si>
    <t>713121111</t>
  </si>
  <si>
    <t>Montáž tepelné izolace podlah rohožemi, pásy, deskami, dílci, bloky (izolační materiál ve specifikaci) kladenými volně jednovrstvá</t>
  </si>
  <si>
    <t>-317064898</t>
  </si>
  <si>
    <t>https://podminky.urs.cz/item/CS_URS_2024_01/713121111</t>
  </si>
  <si>
    <t>82</t>
  </si>
  <si>
    <t>63141432</t>
  </si>
  <si>
    <t>deska tepelně izolační minerální plovoucích podlah λ=0,033-0,035 tl 30mm</t>
  </si>
  <si>
    <t>1551819230</t>
  </si>
  <si>
    <t>18,745*1,05 'Přepočtené koeficientem množství</t>
  </si>
  <si>
    <t>83</t>
  </si>
  <si>
    <t>713131141</t>
  </si>
  <si>
    <t>Montáž tepelné izolace stěn rohožemi, pásy, deskami, dílci, bloky (izolační materiál ve specifikaci) lepením celoplošně bez mechanického kotvení</t>
  </si>
  <si>
    <t>-580930328</t>
  </si>
  <si>
    <t>https://podminky.urs.cz/item/CS_URS_2024_01/713131141</t>
  </si>
  <si>
    <t>120,6</t>
  </si>
  <si>
    <t>84</t>
  </si>
  <si>
    <t>63148201</t>
  </si>
  <si>
    <t>deska tepelně izolační minerální provětrávaných fasád λ=0,030-0,33 tl 30mm</t>
  </si>
  <si>
    <t>226737986</t>
  </si>
  <si>
    <t>120,6/4*3</t>
  </si>
  <si>
    <t>90,45*1,1 'Přepočtené koeficientem množství</t>
  </si>
  <si>
    <t>85</t>
  </si>
  <si>
    <t>63148167</t>
  </si>
  <si>
    <t>deska tepelně izolační minerální provětrávaných fasád λ=0,034-0,035 tl 220mm</t>
  </si>
  <si>
    <t>1940816841</t>
  </si>
  <si>
    <t>120,6/4</t>
  </si>
  <si>
    <t>30,15*1,1 'Přepočtené koeficientem množství</t>
  </si>
  <si>
    <t>86</t>
  </si>
  <si>
    <t>998713102</t>
  </si>
  <si>
    <t>Přesun hmot pro izolace tepelné stanovený z hmotnosti přesunovaného materiálu vodorovná dopravní vzdálenost do 50 m s užitím mechanizace v objektech výšky přes 6 m do 12 m</t>
  </si>
  <si>
    <t>-1969250023</t>
  </si>
  <si>
    <t>https://podminky.urs.cz/item/CS_URS_2024_01/998713102</t>
  </si>
  <si>
    <t>87</t>
  </si>
  <si>
    <t>998713194</t>
  </si>
  <si>
    <t>Přesun hmot pro izolace tepelné stanovený z hmotnosti přesunovaného materiálu vodorovná dopravní vzdálenost do 50 m Příplatek k cenám za zvětšený přesun přes vymezenou vodorovnou dopravní vzdálenost do 1000 m</t>
  </si>
  <si>
    <t>-1695051355</t>
  </si>
  <si>
    <t>https://podminky.urs.cz/item/CS_URS_2024_01/998713194</t>
  </si>
  <si>
    <t>88</t>
  </si>
  <si>
    <t>998713199</t>
  </si>
  <si>
    <t>Přesun hmot pro izolace tepelné stanovený z hmotnosti přesunovaného materiálu vodorovná dopravní vzdálenost do 50 m Příplatek k cenám za zvětšený přesun přes vymezenou vodorovnou dopravní vzdálenost za každých dalších započatých 1000 m</t>
  </si>
  <si>
    <t>-683360294</t>
  </si>
  <si>
    <t>https://podminky.urs.cz/item/CS_URS_2024_01/998713199</t>
  </si>
  <si>
    <t>1,297*20 'Přepočtené koeficientem množství</t>
  </si>
  <si>
    <t>735</t>
  </si>
  <si>
    <t xml:space="preserve">Ústřední vytápění </t>
  </si>
  <si>
    <t>89</t>
  </si>
  <si>
    <t>735151811</t>
  </si>
  <si>
    <t>Demontáž otopných těles panelových jednořadých stavební délky do 1500 mm_x000d_
Demontáž pro další použití</t>
  </si>
  <si>
    <t>666829294</t>
  </si>
  <si>
    <t>https://podminky.urs.cz/item/CS_URS_2024_01/735151811</t>
  </si>
  <si>
    <t>90</t>
  </si>
  <si>
    <t>735R01</t>
  </si>
  <si>
    <t>Zpětná montáž stávajících otopných těles - posun směrem dolů pro umístění parapetního žlabu</t>
  </si>
  <si>
    <t>-463293495</t>
  </si>
  <si>
    <t>91</t>
  </si>
  <si>
    <t>735R02</t>
  </si>
  <si>
    <t>Doplňující práce související s posunem otopných těles na stěně:_x000d_
- úprava/posun vodorovného rozvodu ke stoupačce 2x 1,5 m_x000d_
- demontáž stávajících konzol otopných těles_x000d_
- montáž nových konzol otopných těles_x000d_
- nátěr rozvodů ÚT - předpoklad 1 m2 na otopné těleso_x000d_
- vypuštění a napuštění systému ÚT_x000d_
- tlaková zkouška</t>
  </si>
  <si>
    <t>-1803690298</t>
  </si>
  <si>
    <t>92</t>
  </si>
  <si>
    <t>735R03</t>
  </si>
  <si>
    <t xml:space="preserve">Osazení klimatizační jednotky do místnosti ústředny SLP_x000d_
Položka obsahuje:_x000d_
Vnitřní a venkovní jednotka, rozvody chladiva, připojení na elektroinstalaci, odvod kondenzátu </t>
  </si>
  <si>
    <t>-1725324517</t>
  </si>
  <si>
    <t>93</t>
  </si>
  <si>
    <t>735R04</t>
  </si>
  <si>
    <t>Přeložka ležatého vedení ÚT ocel D50 v suterénu délky 3,2 m_x000d_
Položka obsahuje:_x000d_
Vypuštění dotčené větve_x000d_
Demontáž izolace_x000d_
Demontáž rozvodů_x000d_
Nové rozvody v nové trase_x000d_
Izolace potrubí_x000d_
Zednícké přípomoce - bourání, zapravení</t>
  </si>
  <si>
    <t>-1895419246</t>
  </si>
  <si>
    <t>TZ, výkresy nového stavu</t>
  </si>
  <si>
    <t>94</t>
  </si>
  <si>
    <t>735R05</t>
  </si>
  <si>
    <t>Přeložka ležatého vedení Veolie v suterénu délky 7,5 m_x000d_
Položka obsahuje:_x000d_
Odstavení větve_x000d_
Demontáž izolace_x000d_
Demontáž rozvodů_x000d_
Nové rozvody v nové trase_x000d_
Izolace potrubí_x000d_
Zednícké přípomoce - bourání, zapravení_x000d_
Přeložka bude provedena dle podmínek provozovatele Veolia!</t>
  </si>
  <si>
    <t>275458181</t>
  </si>
  <si>
    <t>95</t>
  </si>
  <si>
    <t>735R06</t>
  </si>
  <si>
    <t>Úprrava vedení UPC_x000d_
Položka obsahuje:_x000d_
Vyznačení tras rozvodů v součinnosti s provozovatelem UPC_x000d_
Předpokjládaná přeložka kabelů rozvodu UPC v délce 50 m_x000d_
Zednícké přípomoce - bourání, zapravení_x000d_
Přeložka bude provedena dle podmínek provozovatele UPC!</t>
  </si>
  <si>
    <t>1873474608</t>
  </si>
  <si>
    <t>763</t>
  </si>
  <si>
    <t>Konstrukce suché výstavby</t>
  </si>
  <si>
    <t>96</t>
  </si>
  <si>
    <t>763121411</t>
  </si>
  <si>
    <t>Stěna předsazená ze sádrokartonových desek s nosnou konstrukcí z ocelových profilů CW, UW jednoduše opláštěná deskou standardní A tl. 12,5 mm bez izolace, EI 15, stěna tl. 62,5 mm, profil 50</t>
  </si>
  <si>
    <t>837885015</t>
  </si>
  <si>
    <t>https://podminky.urs.cz/item/CS_URS_2024_01/763121411</t>
  </si>
  <si>
    <t>2,7*0,5*7</t>
  </si>
  <si>
    <t>4,15*0,5*4</t>
  </si>
  <si>
    <t>97</t>
  </si>
  <si>
    <t>763131421</t>
  </si>
  <si>
    <t>Podhled ze sádrokartonových desek dvouvrstvá zavěšená spodní konstrukce z ocelových profilů CD, UD dvojitě opláštěná deskami standardními A, tl. 2 x 12,5 mm, bez izolace</t>
  </si>
  <si>
    <t>489038073</t>
  </si>
  <si>
    <t>https://podminky.urs.cz/item/CS_URS_2024_01/763131421</t>
  </si>
  <si>
    <t>4,02+46,63+8,88+50,72</t>
  </si>
  <si>
    <t>98</t>
  </si>
  <si>
    <t>763131431</t>
  </si>
  <si>
    <t>Podhled ze sádrokartonových desek dvouvrstvá zavěšená spodní konstrukce z ocelových profilů CD, UD jednoduše opláštěná deskou protipožární DF, tl. 12,5 mm, bez izolace, REI do 90</t>
  </si>
  <si>
    <t>373560444</t>
  </si>
  <si>
    <t>https://podminky.urs.cz/item/CS_URS_2024_01/763131431</t>
  </si>
  <si>
    <t>2,3*1,63*5</t>
  </si>
  <si>
    <t>99</t>
  </si>
  <si>
    <t>763131451</t>
  </si>
  <si>
    <t>Podhled ze sádrokartonových desek dvouvrstvá zavěšená spodní konstrukce z ocelových profilů CD, UD jednoduše opláštěná deskou impregnovanou H2, tl. 12,5 mm, bez izolace</t>
  </si>
  <si>
    <t>-380038800</t>
  </si>
  <si>
    <t>https://podminky.urs.cz/item/CS_URS_2024_01/763131451</t>
  </si>
  <si>
    <t>7,6+3,7+2,64+4,1+3,7+4,1+10,4+4,1+2,62</t>
  </si>
  <si>
    <t>100</t>
  </si>
  <si>
    <t>763131714</t>
  </si>
  <si>
    <t>Podhled ze sádrokartonových desek ostatní práce a konstrukce na podhledech ze sádrokartonových desek základní penetrační nátěr</t>
  </si>
  <si>
    <t>-1772105125</t>
  </si>
  <si>
    <t>https://podminky.urs.cz/item/CS_URS_2024_01/763131714</t>
  </si>
  <si>
    <t>110,25+18,745+42,96+17,75</t>
  </si>
  <si>
    <t>101</t>
  </si>
  <si>
    <t>763131715</t>
  </si>
  <si>
    <t>Podhled ze sádrokartonových desek ostatní práce a konstrukce na podhledech ze sádrokartonových desek stínová spára</t>
  </si>
  <si>
    <t>-1789463372</t>
  </si>
  <si>
    <t>https://podminky.urs.cz/item/CS_URS_2024_01/763131715</t>
  </si>
  <si>
    <t>8,15+43,66+12,2+47,07</t>
  </si>
  <si>
    <t>102</t>
  </si>
  <si>
    <t>763131772</t>
  </si>
  <si>
    <t>Podhled ze sádrokartonových desek Příplatek k cenám za rovinnost kvality celoplošné tmelení kvality Q4</t>
  </si>
  <si>
    <t>-556055168</t>
  </si>
  <si>
    <t>https://podminky.urs.cz/item/CS_URS_2024_01/763131772</t>
  </si>
  <si>
    <t>103</t>
  </si>
  <si>
    <t>763131916</t>
  </si>
  <si>
    <t>Zhotovení otvorů v podhledech a podkrovích ze sádrokartonových desek pro prostupy (voda, elektro, topení, VZT), osvětlení, sprinklery, revizní klapky a dvířka včetně vyztužení profily, velikost přes 2,00 do 4,00 m2</t>
  </si>
  <si>
    <t>252025815</t>
  </si>
  <si>
    <t>https://podminky.urs.cz/item/CS_URS_2024_01/763131916</t>
  </si>
  <si>
    <t>Oprava SDK po instalaci ZTI v 1. NP</t>
  </si>
  <si>
    <t>104</t>
  </si>
  <si>
    <t>763132987</t>
  </si>
  <si>
    <t>Vyspravení sádrokartonových podhledů nebo podkroví plochy jednotlivě přes 1,00 do 1,50 m2 desky tl. 12,5 mm impregnované H2</t>
  </si>
  <si>
    <t>-2137132433</t>
  </si>
  <si>
    <t>https://podminky.urs.cz/item/CS_URS_2024_01/763132987</t>
  </si>
  <si>
    <t>105</t>
  </si>
  <si>
    <t>763171212</t>
  </si>
  <si>
    <t>Montáž klapek pro konstrukce ze sádrokartonových desek revizních pro podhledy, velikost do 0,25 m2</t>
  </si>
  <si>
    <t>-88418304</t>
  </si>
  <si>
    <t>https://podminky.urs.cz/item/CS_URS_2024_01/763171212</t>
  </si>
  <si>
    <t>Dle specifikace 6/Z</t>
  </si>
  <si>
    <t>106</t>
  </si>
  <si>
    <t>59034045</t>
  </si>
  <si>
    <t>klapka revizní pro instalační a dělící zdi vodě odolná 300x300mm</t>
  </si>
  <si>
    <t>1604398033</t>
  </si>
  <si>
    <t>107</t>
  </si>
  <si>
    <t>998763101</t>
  </si>
  <si>
    <t>Přesun hmot pro dřevostavby stanovený z hmotnosti přesunovaného materiálu vodorovná dopravní vzdálenost do 50 m základní v objektech výšky přes 6 do 12 m</t>
  </si>
  <si>
    <t>-755684971</t>
  </si>
  <si>
    <t>https://podminky.urs.cz/item/CS_URS_2024_01/998763101</t>
  </si>
  <si>
    <t>108</t>
  </si>
  <si>
    <t>998763194</t>
  </si>
  <si>
    <t>Přesun hmot pro dřevostavby stanovený z hmotnosti přesunovaného materiálu vodorovná dopravní vzdálenost do 50 m Příplatek k cenám za zvětšený přesun přes vymezenou vodorovnou dopravní vzdálenost do 1000 m</t>
  </si>
  <si>
    <t>1121488065</t>
  </si>
  <si>
    <t>https://podminky.urs.cz/item/CS_URS_2024_01/998763194</t>
  </si>
  <si>
    <t>109</t>
  </si>
  <si>
    <t>998763199</t>
  </si>
  <si>
    <t>Přesun hmot pro dřevostavby stanovený z hmotnosti přesunovaného materiálu vodorovná dopravní vzdálenost do 50 m Příplatek k cenám za zvětšený přesun přes vymezenou vodorovnou dopravní vzdálenost za každých dalších započatých 1000 m</t>
  </si>
  <si>
    <t>26203735</t>
  </si>
  <si>
    <t>https://podminky.urs.cz/item/CS_URS_2024_01/998763199</t>
  </si>
  <si>
    <t>3,887*20 'Přepočtené koeficientem množství</t>
  </si>
  <si>
    <t>110</t>
  </si>
  <si>
    <t>766R01</t>
  </si>
  <si>
    <t>Dodávka a montáž dveří 900/1970 včetně zárubní dle kompletní specifikace 1/T</t>
  </si>
  <si>
    <t>-872071767</t>
  </si>
  <si>
    <t>111</t>
  </si>
  <si>
    <t>766R02</t>
  </si>
  <si>
    <t>Dodávka a montáž dveří 600/1970 včetně zárubní dle kompletní specifikace 2/T</t>
  </si>
  <si>
    <t>1564941836</t>
  </si>
  <si>
    <t>112</t>
  </si>
  <si>
    <t>766R03</t>
  </si>
  <si>
    <t>Dodávka a montáž dveří 800/1970 včetně zárubní dle kompletní specifikace 3/T</t>
  </si>
  <si>
    <t>696423681</t>
  </si>
  <si>
    <t>113</t>
  </si>
  <si>
    <t>766R04</t>
  </si>
  <si>
    <t>Dodávka a montáž dveří 800/1970 včetně zárubní dle kompletní specifikace 4/T</t>
  </si>
  <si>
    <t>-2115553845</t>
  </si>
  <si>
    <t>114</t>
  </si>
  <si>
    <t>766R05</t>
  </si>
  <si>
    <t>Dodávka a montáž dveří 800/1970 včetně zárubní dle kompletní specifikace 5/T</t>
  </si>
  <si>
    <t>758361764</t>
  </si>
  <si>
    <t>115</t>
  </si>
  <si>
    <t>766R06</t>
  </si>
  <si>
    <t>Dodávka a montáž dveří 800/1970 reverzní včetně zárubní dle kompletní specifikace 6/T</t>
  </si>
  <si>
    <t>-1388089154</t>
  </si>
  <si>
    <t>116</t>
  </si>
  <si>
    <t>766R07</t>
  </si>
  <si>
    <t>Dodávka a montáž dveří 900/1970 včetně zárubní dle kompletní specifikace 7/T</t>
  </si>
  <si>
    <t>-908179626</t>
  </si>
  <si>
    <t>117</t>
  </si>
  <si>
    <t>766R08</t>
  </si>
  <si>
    <t>Dodávka a montáž dveří 700/1970 včetně zárubní dle kompletní specifikace 8/T</t>
  </si>
  <si>
    <t>-2105405605</t>
  </si>
  <si>
    <t>118</t>
  </si>
  <si>
    <t>766R09</t>
  </si>
  <si>
    <t>Dodávka a montáž instalační zástěny dle specifikace 11/T</t>
  </si>
  <si>
    <t>330364481</t>
  </si>
  <si>
    <t>119</t>
  </si>
  <si>
    <t>766R10</t>
  </si>
  <si>
    <t>Dodávka a montáž dveří 1450/1970 včetně zárubní dle kompletní specifikace 12/T</t>
  </si>
  <si>
    <t>1846592040</t>
  </si>
  <si>
    <t>120</t>
  </si>
  <si>
    <t>766R11</t>
  </si>
  <si>
    <t>Kuchyňská linka - dodávka + montáž_x000d_
dodávka v kompletizovaném provedení dle specifikace 9/T, 10/T</t>
  </si>
  <si>
    <t>1971405957</t>
  </si>
  <si>
    <t>Dle specifikace 9/T, 10/T</t>
  </si>
  <si>
    <t>121</t>
  </si>
  <si>
    <t>998766102</t>
  </si>
  <si>
    <t>Přesun hmot pro konstrukce truhlářské stanovený z hmotnosti přesunovaného materiálu vodorovná dopravní vzdálenost do 50 m základní v objektech výšky přes 6 do 12 m</t>
  </si>
  <si>
    <t>-220247260</t>
  </si>
  <si>
    <t>https://podminky.urs.cz/item/CS_URS_2024_01/998766102</t>
  </si>
  <si>
    <t>122</t>
  </si>
  <si>
    <t>998766194</t>
  </si>
  <si>
    <t>Přesun hmot pro konstrukce truhlářské stanovený z hmotnosti přesunovaného materiálu vodorovná dopravní vzdálenost do 50 m Příplatek k cenám za zvětšený přesun přes vymezenou vodorovnou dopravní vzdálenost do 1000 m</t>
  </si>
  <si>
    <t>1552622325</t>
  </si>
  <si>
    <t>https://podminky.urs.cz/item/CS_URS_2024_01/998766194</t>
  </si>
  <si>
    <t>123</t>
  </si>
  <si>
    <t>998766199</t>
  </si>
  <si>
    <t>Přesun hmot pro konstrukce truhlářské stanovený z hmotnosti přesunovaného materiálu vodorovná dopravní vzdálenost do 50 m Příplatek k cenám za zvětšený přesun přes vymezenou vodorovnou dopravní vzdálenost za každých dalších započatých 1000 m</t>
  </si>
  <si>
    <t>-1414184816</t>
  </si>
  <si>
    <t>https://podminky.urs.cz/item/CS_URS_2024_01/998766199</t>
  </si>
  <si>
    <t>124</t>
  </si>
  <si>
    <t>767113110</t>
  </si>
  <si>
    <t>Montáž stěn a příček pro zasklení z hliníkových profilů, plochy jednotlivých stěn do 6 m2</t>
  </si>
  <si>
    <t>1170688811</t>
  </si>
  <si>
    <t>https://podminky.urs.cz/item/CS_URS_2024_01/767113110</t>
  </si>
  <si>
    <t>Dle specifikace 1/Z</t>
  </si>
  <si>
    <t>2,4*2,6*8</t>
  </si>
  <si>
    <t>Dle specifikace 4/Z</t>
  </si>
  <si>
    <t>2,6*2,6</t>
  </si>
  <si>
    <t>125</t>
  </si>
  <si>
    <t>RMAT0005</t>
  </si>
  <si>
    <t>stěna s dvěřmí - protipožární dle kompletní specifikace 1/Z</t>
  </si>
  <si>
    <t>498536326</t>
  </si>
  <si>
    <t>126</t>
  </si>
  <si>
    <t>RMAT0006</t>
  </si>
  <si>
    <t>stěna s dvěřmí - dle kompletní specifikace 4/Z</t>
  </si>
  <si>
    <t>662786436</t>
  </si>
  <si>
    <t>127</t>
  </si>
  <si>
    <t>767640221</t>
  </si>
  <si>
    <t>Montáž dveří ocelových nebo hliníkových vchodových dvoukřídlové bez nadsvětlíku</t>
  </si>
  <si>
    <t>-1018139588</t>
  </si>
  <si>
    <t>https://podminky.urs.cz/item/CS_URS_2024_01/767640221</t>
  </si>
  <si>
    <t>128</t>
  </si>
  <si>
    <t>RMAT0007</t>
  </si>
  <si>
    <t>vchodové dveře z hliníkových profilů dle specifikace 2/Z</t>
  </si>
  <si>
    <t>592920810</t>
  </si>
  <si>
    <t>129</t>
  </si>
  <si>
    <t>767646411</t>
  </si>
  <si>
    <t>Montáž revizních dveří a dvířek hliníkových, ocelových nebo plastových s rámem jednokřídlových, plochy do 0,5 m2</t>
  </si>
  <si>
    <t>-1069330932</t>
  </si>
  <si>
    <t>https://podminky.urs.cz/item/CS_URS_2024_01/767646411</t>
  </si>
  <si>
    <t>8*0,3*0,6</t>
  </si>
  <si>
    <t>130</t>
  </si>
  <si>
    <t>56245702</t>
  </si>
  <si>
    <t>dvířka revizní 600x300 dle specifikace 5/Z</t>
  </si>
  <si>
    <t>2043472131</t>
  </si>
  <si>
    <t>131</t>
  </si>
  <si>
    <t>767R02</t>
  </si>
  <si>
    <t>Vybavení bezbariérového wc_x000d_
Dodávka a montáž dle specifikace O01</t>
  </si>
  <si>
    <t>-1517517790</t>
  </si>
  <si>
    <t>Vybavení bezbariérového wc P1, P2, P3, P4, P5, P6</t>
  </si>
  <si>
    <t>132</t>
  </si>
  <si>
    <t>767R03</t>
  </si>
  <si>
    <t>Přenosný hasící přístroj práškový 21A, 113B_x000d_
Dodávka a montáž dle specifikace</t>
  </si>
  <si>
    <t>980674534</t>
  </si>
  <si>
    <t>PHP dodávka a montáž</t>
  </si>
  <si>
    <t>133</t>
  </si>
  <si>
    <t>767R04</t>
  </si>
  <si>
    <t>Dilatační stěnový profil_x000d_
Dodávka a montáž dle specifikace 3/4</t>
  </si>
  <si>
    <t>523755017</t>
  </si>
  <si>
    <t>34,6</t>
  </si>
  <si>
    <t>134</t>
  </si>
  <si>
    <t>998767102</t>
  </si>
  <si>
    <t>Přesun hmot pro zámečnické konstrukce stanovený z hmotnosti přesunovaného materiálu vodorovná dopravní vzdálenost do 50 m základní v objektech výšky přes 6 do 12 m</t>
  </si>
  <si>
    <t>-1867441602</t>
  </si>
  <si>
    <t>https://podminky.urs.cz/item/CS_URS_2024_01/998767102</t>
  </si>
  <si>
    <t>135</t>
  </si>
  <si>
    <t>998767194</t>
  </si>
  <si>
    <t>Přesun hmot pro zámečnické konstrukce stanovený z hmotnosti přesunovaného materiálu vodorovná dopravní vzdálenost do 50 m Příplatek k cenám za zvětšený přesun přes vymezenou vodorovnou dopravní vzdálenost do 1000 m</t>
  </si>
  <si>
    <t>-1722631347</t>
  </si>
  <si>
    <t>https://podminky.urs.cz/item/CS_URS_2024_01/998767194</t>
  </si>
  <si>
    <t>136</t>
  </si>
  <si>
    <t>998767199</t>
  </si>
  <si>
    <t>Přesun hmot pro zámečnické konstrukce stanovený z hmotnosti přesunovaného materiálu vodorovná dopravní vzdálenost do 50 m Příplatek k cenám za zvětšený přesun přes vymezenou vodorovnou dopravní vzdálenost za každých dalších započatých 1000 m</t>
  </si>
  <si>
    <t>1082380219</t>
  </si>
  <si>
    <t>https://podminky.urs.cz/item/CS_URS_2024_01/998767199</t>
  </si>
  <si>
    <t>3,366*20 'Přepočtené koeficientem množství</t>
  </si>
  <si>
    <t>137</t>
  </si>
  <si>
    <t>771111011</t>
  </si>
  <si>
    <t>Příprava podkladu před provedením dlažby vysátí podlah</t>
  </si>
  <si>
    <t>-32044111</t>
  </si>
  <si>
    <t>https://podminky.urs.cz/item/CS_URS_2024_01/771111011</t>
  </si>
  <si>
    <t>Skladba P03</t>
  </si>
  <si>
    <t>7,6+3,7+2,64+4,1+10,4+4,1+2,62+3,75</t>
  </si>
  <si>
    <t>138</t>
  </si>
  <si>
    <t>771121011</t>
  </si>
  <si>
    <t>Příprava podkladu před provedením dlažby nátěr penetrační na podlahu</t>
  </si>
  <si>
    <t>1568358056</t>
  </si>
  <si>
    <t>https://podminky.urs.cz/item/CS_URS_2024_01/771121011</t>
  </si>
  <si>
    <t>139</t>
  </si>
  <si>
    <t>771151016</t>
  </si>
  <si>
    <t>Příprava podkladu před provedením dlažby samonivelační stěrka min.pevnosti 20 MPa, tloušťky přes 12 do 15 mm</t>
  </si>
  <si>
    <t>-1569232313</t>
  </si>
  <si>
    <t>https://podminky.urs.cz/item/CS_URS_2024_01/771151016</t>
  </si>
  <si>
    <t>140</t>
  </si>
  <si>
    <t>771574411</t>
  </si>
  <si>
    <t>Montáž podlah z dlaždic keramických lepených cementovým flexibilním lepidlem hladkých, tloušťky do 10 mm do 0,5 ks/m2</t>
  </si>
  <si>
    <t>-1449563683</t>
  </si>
  <si>
    <t>https://podminky.urs.cz/item/CS_URS_2024_01/771574411</t>
  </si>
  <si>
    <t>141</t>
  </si>
  <si>
    <t>RMAT0008</t>
  </si>
  <si>
    <t>dlažba keramická velkoformátová - podrobná specifikace viz technická zpráva_x000d_
min cena 2000 Kč/m2</t>
  </si>
  <si>
    <t>31696064</t>
  </si>
  <si>
    <t>38,91*1,15 'Přepočtené koeficientem množství</t>
  </si>
  <si>
    <t>142</t>
  </si>
  <si>
    <t>998771102</t>
  </si>
  <si>
    <t>Přesun hmot pro podlahy z dlaždic stanovený z hmotnosti přesunovaného materiálu vodorovná dopravní vzdálenost do 50 m základní v objektech výšky přes 6 do 12 m</t>
  </si>
  <si>
    <t>-878074949</t>
  </si>
  <si>
    <t>https://podminky.urs.cz/item/CS_URS_2024_01/998771102</t>
  </si>
  <si>
    <t>143</t>
  </si>
  <si>
    <t>998771194</t>
  </si>
  <si>
    <t>Přesun hmot pro podlahy z dlaždic stanovený z hmotnosti přesunovaného materiálu vodorovná dopravní vzdálenost do 50 m Příplatek k cenám za zvětšený přesun přes vymezenou vodorovnou dopravní vzdálenost do 1000 m</t>
  </si>
  <si>
    <t>1248796582</t>
  </si>
  <si>
    <t>https://podminky.urs.cz/item/CS_URS_2024_01/998771194</t>
  </si>
  <si>
    <t>144</t>
  </si>
  <si>
    <t>998771199</t>
  </si>
  <si>
    <t>Přesun hmot pro podlahy z dlaždic stanovený z hmotnosti přesunovaného materiálu vodorovná dopravní vzdálenost do 50 m Příplatek k cenám za zvětšený přesun přes vymezenou vodorovnou dopravní vzdálenost za každých dalších započatých 1000 m</t>
  </si>
  <si>
    <t>1828933770</t>
  </si>
  <si>
    <t>https://podminky.urs.cz/item/CS_URS_2024_01/998771199</t>
  </si>
  <si>
    <t>2,334*20 'Přepočtené koeficientem množství</t>
  </si>
  <si>
    <t>145</t>
  </si>
  <si>
    <t>776111311</t>
  </si>
  <si>
    <t>Příprava podkladu povlakových podlah a stěn vysátí podlah</t>
  </si>
  <si>
    <t>-1925036678</t>
  </si>
  <si>
    <t>https://podminky.urs.cz/item/CS_URS_2024_01/776111311</t>
  </si>
  <si>
    <t>Skladba P02</t>
  </si>
  <si>
    <t>16,6+32,98+3,34+13,38+18,67+15,34+14,94+16,6+13,89+24,27+15,34+15,19+15,19+15,34+24,27+13,89+16,6</t>
  </si>
  <si>
    <t>Skladba P04</t>
  </si>
  <si>
    <t>12,28</t>
  </si>
  <si>
    <t>146</t>
  </si>
  <si>
    <t>776121112</t>
  </si>
  <si>
    <t>Příprava podkladu povlakových podlah a stěn penetrace vodou ředitelná podlah</t>
  </si>
  <si>
    <t>-1809358303</t>
  </si>
  <si>
    <t>https://podminky.urs.cz/item/CS_URS_2024_01/776121112</t>
  </si>
  <si>
    <t>147</t>
  </si>
  <si>
    <t>776141124</t>
  </si>
  <si>
    <t>Příprava podkladu povlakových podlah a stěn vyrovnání samonivelační stěrkou podlah min.pevnosti 30 MPa, tloušťky přes 8 do 10 mm</t>
  </si>
  <si>
    <t>1302708311</t>
  </si>
  <si>
    <t>https://podminky.urs.cz/item/CS_URS_2024_01/776141124</t>
  </si>
  <si>
    <t>148</t>
  </si>
  <si>
    <t>776221121</t>
  </si>
  <si>
    <t>Montáž podlahovin z PVC lepením lepidlem pro elektrostaticky vodivé podlahoviny z pásů</t>
  </si>
  <si>
    <t>1010158178</t>
  </si>
  <si>
    <t>https://podminky.urs.cz/item/CS_URS_2024_01/776221121</t>
  </si>
  <si>
    <t>149</t>
  </si>
  <si>
    <t>28411125</t>
  </si>
  <si>
    <t>PVC vinyl elektrostatický tl 2mm, hm 3060g/m2, hořlavost Bfl-s1, smykové tření µ 0,6, třída zátěže 34/43, odpor krytiny &lt;=10^6 pro zdravotnictví</t>
  </si>
  <si>
    <t>-1245458820</t>
  </si>
  <si>
    <t>12,28*1,1 'Přepočtené koeficientem množství</t>
  </si>
  <si>
    <t>776231111</t>
  </si>
  <si>
    <t>Montáž podlahovin z vinylu lepením lamel nebo čtverců standardním lepidlem</t>
  </si>
  <si>
    <t>1033560557</t>
  </si>
  <si>
    <t>https://podminky.urs.cz/item/CS_URS_2024_01/776231111</t>
  </si>
  <si>
    <t>151</t>
  </si>
  <si>
    <t>28411052</t>
  </si>
  <si>
    <t>dílce vinylové tl 3,0mm, nášlapná vrstva 0,70mm, úprava PUR, třída zátěže 23/34/43, otlak 0,05mm, R10, třída otěru T, hořlavost Bfl S1, bez ftalátů</t>
  </si>
  <si>
    <t>-1113641997</t>
  </si>
  <si>
    <t>285,83*1,1 'Přepočtené koeficientem množství</t>
  </si>
  <si>
    <t>152</t>
  </si>
  <si>
    <t>776411223</t>
  </si>
  <si>
    <t>Montáž soklíků tahaných (fabiony) z linolea (marmolea) vnitřních rohů_x000d_
Včetně dodávky podlahoviny</t>
  </si>
  <si>
    <t>-1571021983</t>
  </si>
  <si>
    <t>https://podminky.urs.cz/item/CS_URS_2024_01/776411223</t>
  </si>
  <si>
    <t>17,2+25,3+7,06*3+15,42+17,3+17,7+15,5+17,2+16,1+20,9+16,8+15,62+15,62+16,8+20,9+16,1+17,2</t>
  </si>
  <si>
    <t>14,22</t>
  </si>
  <si>
    <t>153</t>
  </si>
  <si>
    <t>998776102</t>
  </si>
  <si>
    <t>Přesun hmot pro podlahy povlakové stanovený z hmotnosti přesunovaného materiálu vodorovná dopravní vzdálenost do 50 m základní v objektech výšky přes 6 do 12 m</t>
  </si>
  <si>
    <t>400453798</t>
  </si>
  <si>
    <t>https://podminky.urs.cz/item/CS_URS_2024_01/998776102</t>
  </si>
  <si>
    <t>154</t>
  </si>
  <si>
    <t>998776194</t>
  </si>
  <si>
    <t>Přesun hmot pro podlahy povlakové stanovený z hmotnosti přesunovaného materiálu vodorovná dopravní vzdálenost do 50 m Příplatek k cenám za zvětšený přesun přes vymezenou vodorovnou dopravní vzdálenost do 1000 m</t>
  </si>
  <si>
    <t>-761676981</t>
  </si>
  <si>
    <t>https://podminky.urs.cz/item/CS_URS_2024_01/998776194</t>
  </si>
  <si>
    <t>155</t>
  </si>
  <si>
    <t>998776199</t>
  </si>
  <si>
    <t>Přesun hmot pro podlahy povlakové stanovený z hmotnosti přesunovaného materiálu vodorovná dopravní vzdálenost do 50 m Příplatek k cenám za zvětšený přesun přes vymezenou vodorovnou dopravní vzdálenost za každých dalších započatých 1000 m</t>
  </si>
  <si>
    <t>1685554521</t>
  </si>
  <si>
    <t>https://podminky.urs.cz/item/CS_URS_2024_01/998776199</t>
  </si>
  <si>
    <t>6,229*20 'Přepočtené koeficientem množství</t>
  </si>
  <si>
    <t>777</t>
  </si>
  <si>
    <t>Podlahy lité</t>
  </si>
  <si>
    <t>156</t>
  </si>
  <si>
    <t>777111111</t>
  </si>
  <si>
    <t>Příprava podkladu před provedením litých podlah vysátí</t>
  </si>
  <si>
    <t>573462581</t>
  </si>
  <si>
    <t>https://podminky.urs.cz/item/CS_URS_2024_01/777111111</t>
  </si>
  <si>
    <t>157</t>
  </si>
  <si>
    <t>777111121</t>
  </si>
  <si>
    <t>Příprava podkladu před provedením litých podlah obroušení ruční ( v místě styku se stěnou, v rozích apod.)</t>
  </si>
  <si>
    <t>1692125164</t>
  </si>
  <si>
    <t>https://podminky.urs.cz/item/CS_URS_2024_01/777111121</t>
  </si>
  <si>
    <t>158</t>
  </si>
  <si>
    <t>777131113</t>
  </si>
  <si>
    <t>Penetrační nátěr podlahy polyuretanový na podklad vlhký nebo s nízkou nasákavostí</t>
  </si>
  <si>
    <t>235653475</t>
  </si>
  <si>
    <t>https://podminky.urs.cz/item/CS_URS_2024_01/777131113</t>
  </si>
  <si>
    <t>159</t>
  </si>
  <si>
    <t>777521105</t>
  </si>
  <si>
    <t>Krycí stěrka dekorativní polyuretanová, tloušťky přes 2 do 3 mm</t>
  </si>
  <si>
    <t>129754677</t>
  </si>
  <si>
    <t>https://podminky.urs.cz/item/CS_URS_2024_01/777521105</t>
  </si>
  <si>
    <t>160</t>
  </si>
  <si>
    <t>777622101</t>
  </si>
  <si>
    <t>Uzavírací nátěr podlahy polyuretanový barevný</t>
  </si>
  <si>
    <t>-1151240934</t>
  </si>
  <si>
    <t>https://podminky.urs.cz/item/CS_URS_2024_01/777622101</t>
  </si>
  <si>
    <t>161</t>
  </si>
  <si>
    <t>777911113</t>
  </si>
  <si>
    <t>Napojení na stěnu nebo sokl fabionem z epoxidové stěrky plněné pískem a výplňovým spárovým profilem s trvale pružným tmelem pohyblivé</t>
  </si>
  <si>
    <t>1970584302</t>
  </si>
  <si>
    <t>https://podminky.urs.cz/item/CS_URS_2024_01/777911113</t>
  </si>
  <si>
    <t>7,7+8,1+8,15+43,66+12,2+47,07</t>
  </si>
  <si>
    <t>162</t>
  </si>
  <si>
    <t>998777102</t>
  </si>
  <si>
    <t>Přesun hmot pro podlahy lité stanovený z hmotnosti přesunovaného materiálu vodorovná dopravní vzdálenost do 50 m základní v objektech výšky přes 6 do 12 m</t>
  </si>
  <si>
    <t>195029117</t>
  </si>
  <si>
    <t>https://podminky.urs.cz/item/CS_URS_2024_01/998777102</t>
  </si>
  <si>
    <t>163</t>
  </si>
  <si>
    <t>998777194</t>
  </si>
  <si>
    <t>Přesun hmot pro podlahy lité stanovený z hmotnosti přesunovaného materiálu vodorovná dopravní vzdálenost do 50 m Příplatek k cenám za zvětšený přesun přes vymezenou vodorovnou dopravní vzdálenost do 1000 m</t>
  </si>
  <si>
    <t>260837112</t>
  </si>
  <si>
    <t>https://podminky.urs.cz/item/CS_URS_2024_01/998777194</t>
  </si>
  <si>
    <t>164</t>
  </si>
  <si>
    <t>998777199</t>
  </si>
  <si>
    <t>Přesun hmot pro podlahy lité stanovený z hmotnosti přesunovaného materiálu vodorovná dopravní vzdálenost do 50 m Příplatek k cenám za zvětšený přesun přes vymezenou vodorovnou dopravní vzdálenost za každých dalších započatých 1000 m</t>
  </si>
  <si>
    <t>-2009363813</t>
  </si>
  <si>
    <t>https://podminky.urs.cz/item/CS_URS_2024_01/998777199</t>
  </si>
  <si>
    <t>1,055*20 'Přepočtené koeficientem množství</t>
  </si>
  <si>
    <t>165</t>
  </si>
  <si>
    <t>781111011</t>
  </si>
  <si>
    <t>Příprava podkladu před provedením obkladu oprášení (ometení) stěny</t>
  </si>
  <si>
    <t>197749411</t>
  </si>
  <si>
    <t>https://podminky.urs.cz/item/CS_URS_2024_01/781111011</t>
  </si>
  <si>
    <t>2,7*(1,85+1,85+2+2+3,8+3,8+2+2+1,65+1,65+1,6+1,6+2+2+2+2+5,18+5,18+2+2+2+2+2,05+2,05+2+2+2+2+1,5+1,5+2+2)</t>
  </si>
  <si>
    <t>-1,4-1,4-1,6-1,8-1,6*7</t>
  </si>
  <si>
    <t>166</t>
  </si>
  <si>
    <t>781121011</t>
  </si>
  <si>
    <t>Příprava podkladu před provedením obkladu nátěr penetrační na stěnu</t>
  </si>
  <si>
    <t>681035357</t>
  </si>
  <si>
    <t>https://podminky.urs.cz/item/CS_URS_2024_01/781121011</t>
  </si>
  <si>
    <t>167</t>
  </si>
  <si>
    <t>781131112</t>
  </si>
  <si>
    <t>Izolace stěny pod obklad izolace nátěrem nebo stěrkou ve dvou vrstvách</t>
  </si>
  <si>
    <t>891532662</t>
  </si>
  <si>
    <t>https://podminky.urs.cz/item/CS_URS_2024_01/781131112</t>
  </si>
  <si>
    <t>2,7*(1,85+1,85+2+2)</t>
  </si>
  <si>
    <t>168</t>
  </si>
  <si>
    <t>781472211</t>
  </si>
  <si>
    <t>Montáž keramických obkladů stěn lepených cementovým flexibilním lepidlem hladkých do 0,5 ks/m2</t>
  </si>
  <si>
    <t>-2030947762</t>
  </si>
  <si>
    <t>https://podminky.urs.cz/item/CS_URS_2024_01/781472211</t>
  </si>
  <si>
    <t>169</t>
  </si>
  <si>
    <t>RMAT0009</t>
  </si>
  <si>
    <t>obklad keramický velkoformátový - podrobná specifikace viz technická zpráva_x000d_
min cena 2000 Kč/m2</t>
  </si>
  <si>
    <t>-1155331354</t>
  </si>
  <si>
    <t>175,002*1,15 'Přepočtené koeficientem množství</t>
  </si>
  <si>
    <t>170</t>
  </si>
  <si>
    <t>998781102</t>
  </si>
  <si>
    <t>Přesun hmot pro obklady keramické stanovený z hmotnosti přesunovaného materiálu vodorovná dopravní vzdálenost do 50 m základní v objektech výšky přes 6 do 12 m</t>
  </si>
  <si>
    <t>-1055007887</t>
  </si>
  <si>
    <t>https://podminky.urs.cz/item/CS_URS_2024_01/998781102</t>
  </si>
  <si>
    <t>171</t>
  </si>
  <si>
    <t>998781194</t>
  </si>
  <si>
    <t>Přesun hmot pro obklady keramické stanovený z hmotnosti přesunovaného materiálu vodorovná dopravní vzdálenost do 50 m Příplatek k cenám za zvětšený přesun přes vymezenou vodorovnou dopravní vzdálenost do 1000 m</t>
  </si>
  <si>
    <t>1915623037</t>
  </si>
  <si>
    <t>https://podminky.urs.cz/item/CS_URS_2024_01/998781194</t>
  </si>
  <si>
    <t>172</t>
  </si>
  <si>
    <t>998781199</t>
  </si>
  <si>
    <t>Přesun hmot pro obklady keramické stanovený z hmotnosti přesunovaného materiálu vodorovná dopravní vzdálenost do 50 m Příplatek k cenám za zvětšený přesun přes vymezenou vodorovnou dopravní vzdálenost za každých dalších započatých 1000 m</t>
  </si>
  <si>
    <t>-1708399179</t>
  </si>
  <si>
    <t>https://podminky.urs.cz/item/CS_URS_2024_01/998781199</t>
  </si>
  <si>
    <t>6,065*20 'Přepočtené koeficientem množství</t>
  </si>
  <si>
    <t>783</t>
  </si>
  <si>
    <t>Dokončovací práce - nátěry</t>
  </si>
  <si>
    <t>173</t>
  </si>
  <si>
    <t>783933151</t>
  </si>
  <si>
    <t>Penetrační nátěr betonových podlah hladkých (z pohledového nebo gletovaného betonu, stěrky apod.) epoxidový</t>
  </si>
  <si>
    <t>-1103106586</t>
  </si>
  <si>
    <t>https://podminky.urs.cz/item/CS_URS_2024_01/783933151</t>
  </si>
  <si>
    <t>1,63*2,3</t>
  </si>
  <si>
    <t>1,89*1,6</t>
  </si>
  <si>
    <t>174</t>
  </si>
  <si>
    <t>783937163</t>
  </si>
  <si>
    <t>Krycí (uzavírací) nátěr betonových podlah dvojnásobný epoxidový rozpouštědlový</t>
  </si>
  <si>
    <t>-258943942</t>
  </si>
  <si>
    <t>https://podminky.urs.cz/item/CS_URS_2024_01/783937163</t>
  </si>
  <si>
    <t>784</t>
  </si>
  <si>
    <t>Dokončovací práce - malby a tapety</t>
  </si>
  <si>
    <t>175</t>
  </si>
  <si>
    <t>784111001</t>
  </si>
  <si>
    <t>Oprášení (ometení) podkladu v místnostech výšky do 3,80 m</t>
  </si>
  <si>
    <t>-883395960</t>
  </si>
  <si>
    <t>https://podminky.urs.cz/item/CS_URS_2024_01/784111001</t>
  </si>
  <si>
    <t>612,26+621,87+26,30+189,71+344,08</t>
  </si>
  <si>
    <t>176</t>
  </si>
  <si>
    <t>784111011</t>
  </si>
  <si>
    <t>Obroušení podkladu omítky v místnostech výšky do 3,80 m</t>
  </si>
  <si>
    <t>-1438156629</t>
  </si>
  <si>
    <t>https://podminky.urs.cz/item/CS_URS_2024_01/784111011</t>
  </si>
  <si>
    <t>177</t>
  </si>
  <si>
    <t>784161001</t>
  </si>
  <si>
    <t>Tmelení spar a rohů, šířky do 3 mm akrylátovým tmelem v místnostech výšky do 3,80 m</t>
  </si>
  <si>
    <t>-2080211355</t>
  </si>
  <si>
    <t>https://podminky.urs.cz/item/CS_URS_2024_01/784161001</t>
  </si>
  <si>
    <t>850</t>
  </si>
  <si>
    <t>178</t>
  </si>
  <si>
    <t>784181121</t>
  </si>
  <si>
    <t>Penetrace podkladu jednonásobná hloubková akrylátová bezbarvá v místnostech výšky do 3,80 m</t>
  </si>
  <si>
    <t>1969112294</t>
  </si>
  <si>
    <t>https://podminky.urs.cz/item/CS_URS_2024_01/784181121</t>
  </si>
  <si>
    <t>179</t>
  </si>
  <si>
    <t>784211001</t>
  </si>
  <si>
    <t>Malby z malířských směsí oděruvzdorných za mokra jednonásobné, bílé za mokra odruvzdorné výborně v místnostech výšky do 3,80 m</t>
  </si>
  <si>
    <t>-1248446229</t>
  </si>
  <si>
    <t>https://podminky.urs.cz/item/CS_URS_2024_01/784211001</t>
  </si>
  <si>
    <t>03 - ZTI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</si>
  <si>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</si>
  <si>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</si>
  <si>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</si>
  <si>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727 - Zdravotechnika - požární ochrana</t>
  </si>
  <si>
    <t>997013213</t>
  </si>
  <si>
    <t>Vnitrostaveništní doprava suti a vybouraných hmot vodorovně do 50 m s naložením ručně pro budovy a haly výšky přes 9 do 12 m</t>
  </si>
  <si>
    <t>-978836576</t>
  </si>
  <si>
    <t>https://podminky.urs.cz/item/CS_URS_2024_01/997013213</t>
  </si>
  <si>
    <t>355270729</t>
  </si>
  <si>
    <t>-2043657114</t>
  </si>
  <si>
    <t>1133581671</t>
  </si>
  <si>
    <t>0,646*20 'Přepočtené koeficientem množství</t>
  </si>
  <si>
    <t>721</t>
  </si>
  <si>
    <t>Zdravotechnika - vnitřní kanalizace</t>
  </si>
  <si>
    <t>721171803</t>
  </si>
  <si>
    <t>Demontáž potrubí z novodurových trub odpadních nebo připojovacích do D 75</t>
  </si>
  <si>
    <t>-652708729</t>
  </si>
  <si>
    <t>https://podminky.urs.cz/item/CS_URS_2024_01/721171803</t>
  </si>
  <si>
    <t>TZ, výkres rozvodů vody a kanalizace</t>
  </si>
  <si>
    <t>8*4,5</t>
  </si>
  <si>
    <t>721171808</t>
  </si>
  <si>
    <t>Demontáž potrubí z novodurových trub odpadních nebo připojovacích přes 75 do D 114</t>
  </si>
  <si>
    <t>251991838</t>
  </si>
  <si>
    <t>https://podminky.urs.cz/item/CS_URS_2024_01/721171808</t>
  </si>
  <si>
    <t>8*1,5</t>
  </si>
  <si>
    <t>721174043</t>
  </si>
  <si>
    <t>Potrubí z trub polypropylenových připojovací DN 50</t>
  </si>
  <si>
    <t>1605911612</t>
  </si>
  <si>
    <t>https://podminky.urs.cz/item/CS_URS_2024_01/721174043</t>
  </si>
  <si>
    <t>1,4*2+1,9+1,6+1,8+1,4+1,9+3,2+1,4</t>
  </si>
  <si>
    <t>721174044</t>
  </si>
  <si>
    <t>Potrubí z trub polypropylenových připojovací DN 75</t>
  </si>
  <si>
    <t>-1447275096</t>
  </si>
  <si>
    <t>https://podminky.urs.cz/item/CS_URS_2024_01/721174044</t>
  </si>
  <si>
    <t>4,5+4,9</t>
  </si>
  <si>
    <t>721174045</t>
  </si>
  <si>
    <t>Potrubí z trub polypropylenových připojovací DN 110</t>
  </si>
  <si>
    <t>1089857758</t>
  </si>
  <si>
    <t>https://podminky.urs.cz/item/CS_URS_2024_01/721174045</t>
  </si>
  <si>
    <t>1,9+0,9+1,4+1,6+2,4+1,4+0,7</t>
  </si>
  <si>
    <t>721194105</t>
  </si>
  <si>
    <t>Vyměření přípojek na potrubí vyvedení a upevnění odpadních výpustek DN 50</t>
  </si>
  <si>
    <t>-1242440211</t>
  </si>
  <si>
    <t>https://podminky.urs.cz/item/CS_URS_2024_01/721194105</t>
  </si>
  <si>
    <t>721194109</t>
  </si>
  <si>
    <t>Vyměření přípojek na potrubí vyvedení a upevnění odpadních výpustek DN 110</t>
  </si>
  <si>
    <t>471370019</t>
  </si>
  <si>
    <t>https://podminky.urs.cz/item/CS_URS_2024_01/721194109</t>
  </si>
  <si>
    <t>721212125</t>
  </si>
  <si>
    <t>Odtokové sprchové žlaby se zápachovou uzávěrkou a krycím roštem délky 900 mm</t>
  </si>
  <si>
    <t>1179570215</t>
  </si>
  <si>
    <t>https://podminky.urs.cz/item/CS_URS_2024_01/721212125</t>
  </si>
  <si>
    <t>721220801</t>
  </si>
  <si>
    <t>Demontáž zápachových uzávěrek do DN 70</t>
  </si>
  <si>
    <t>2036808539</t>
  </si>
  <si>
    <t>https://podminky.urs.cz/item/CS_URS_2024_01/721220801</t>
  </si>
  <si>
    <t>721290111</t>
  </si>
  <si>
    <t>Zkouška těsnosti kanalizace v objektech vodou do DN 125</t>
  </si>
  <si>
    <t>-331477368</t>
  </si>
  <si>
    <t>https://podminky.urs.cz/item/CS_URS_2024_01/721290111</t>
  </si>
  <si>
    <t>16+9,4+10,3</t>
  </si>
  <si>
    <t>998721102</t>
  </si>
  <si>
    <t>Přesun hmot pro vnitřní kanalizaci stanovený z hmotnosti přesunovaného materiálu vodorovná dopravní vzdálenost do 50 m základní v objektech výšky přes 6 do 12 m</t>
  </si>
  <si>
    <t>695079155</t>
  </si>
  <si>
    <t>https://podminky.urs.cz/item/CS_URS_2024_01/998721102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</si>
  <si>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</si>
  <si>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</si>
  <si>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-122780942</t>
  </si>
  <si>
    <t>https://podminky.urs.cz/item/CS_URS_2024_01/998721122</t>
  </si>
  <si>
    <t>998721194</t>
  </si>
  <si>
    <t>Přesun hmot pro vnitřní kanalizaci stanovený z hmotnosti přesunovaného materiálu vodorovná dopravní vzdálenost do 50 m Příplatek k cenám za zvětšený přesun přes vymezenou vodorovnou dopravní vzdálenost do 1000 m</t>
  </si>
  <si>
    <t>1335026139</t>
  </si>
  <si>
    <t>https://podminky.urs.cz/item/CS_URS_2024_01/998721194</t>
  </si>
  <si>
    <t>998721199</t>
  </si>
  <si>
    <t>Přesun hmot pro vnitřní kanalizaci stanovený z hmotnosti přesunovaného materiálu vodorovná dopravní vzdálenost do 50 m Příplatek k cenám za zvětšený přesun přes vymezenou vodorovnou dopravní vzdálenost za každých dalších započatých 1000 m</t>
  </si>
  <si>
    <t>633323130</t>
  </si>
  <si>
    <t>https://podminky.urs.cz/item/CS_URS_2024_01/998721199</t>
  </si>
  <si>
    <t>722</t>
  </si>
  <si>
    <t>Zdravotechnika - vnitřní vodovod</t>
  </si>
  <si>
    <t>722170801</t>
  </si>
  <si>
    <t>Demontáž rozvodů vody z plastů do Ø 25 mm</t>
  </si>
  <si>
    <t>-687523438</t>
  </si>
  <si>
    <t>https://podminky.urs.cz/item/CS_URS_2024_01/722170801</t>
  </si>
  <si>
    <t>8*9,5</t>
  </si>
  <si>
    <t>722176112</t>
  </si>
  <si>
    <t>Montáž potrubí z plastových trub svařovaných polyfuzně D přes 16 do 20 mm</t>
  </si>
  <si>
    <t>-1181708578</t>
  </si>
  <si>
    <t>https://podminky.urs.cz/item/CS_URS_2024_01/722176112</t>
  </si>
  <si>
    <t>1,6+0,8+1,1+0,3+0,3+2,9+2,9+0,9+0,9+0,4+0,4+1,5+1,5+0,6+0,6</t>
  </si>
  <si>
    <t>(1,5+1,5)*2</t>
  </si>
  <si>
    <t>1,7+1,6+0,8+0,8+2,4+2,8+1,4+0,8+0,9+0,5+1,3+1,7</t>
  </si>
  <si>
    <t>28615152</t>
  </si>
  <si>
    <t>trubka vodovodní tlaková PPR řada PN 20 D 20mm</t>
  </si>
  <si>
    <t>1235056600</t>
  </si>
  <si>
    <t>722179192</t>
  </si>
  <si>
    <t>Příplatek k ceně rozvody vody z plastů za práce malého rozsahu na zakázce při průměru trubek do 32 mm, do 15 svarů</t>
  </si>
  <si>
    <t>238160668</t>
  </si>
  <si>
    <t>https://podminky.urs.cz/item/CS_URS_2024_01/722179192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</si>
  <si>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</si>
  <si>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</si>
  <si>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-1599636791</t>
  </si>
  <si>
    <t>https://podminky.urs.cz/item/CS_URS_2024_01/722181221</t>
  </si>
  <si>
    <t>39,4/2</t>
  </si>
  <si>
    <t>722181251</t>
  </si>
  <si>
    <t>Ochrana potrubí termoizolačními trubicemi z pěnového polyetylenu PE přilepenými v příčných a podélných spojích, tloušťky izolace přes 20 do 25 mm, vnitřního průměru izolace DN do 22 mm</t>
  </si>
  <si>
    <t>-2140821669</t>
  </si>
  <si>
    <t>https://podminky.urs.cz/item/CS_URS_2024_01/722181251</t>
  </si>
  <si>
    <t>722220111</t>
  </si>
  <si>
    <t>Armatury s jedním závitem nástěnky pro výtokový ventil G 1/2"</t>
  </si>
  <si>
    <t>2046960626</t>
  </si>
  <si>
    <t>https://podminky.urs.cz/item/CS_URS_2024_01/722220111</t>
  </si>
  <si>
    <t>722220121</t>
  </si>
  <si>
    <t>Armatury s jedním závitem nástěnky pro baterii G 1/2"</t>
  </si>
  <si>
    <t>pár</t>
  </si>
  <si>
    <t>-337484145</t>
  </si>
  <si>
    <t>https://podminky.urs.cz/item/CS_URS_2024_01/722220121</t>
  </si>
  <si>
    <t>722240123</t>
  </si>
  <si>
    <t>Armatury z plastických hmot kohouty (PPR) kulové DN 25</t>
  </si>
  <si>
    <t>-321432351</t>
  </si>
  <si>
    <t>https://podminky.urs.cz/item/CS_URS_2024_01/722240123</t>
  </si>
  <si>
    <t>722290234</t>
  </si>
  <si>
    <t>Zkoušky, proplach a desinfekce vodovodního potrubí proplach a desinfekce vodovodního potrubí do DN 80</t>
  </si>
  <si>
    <t>-407063042</t>
  </si>
  <si>
    <t>https://podminky.urs.cz/item/CS_URS_2024_01/722290234</t>
  </si>
  <si>
    <t>998722102</t>
  </si>
  <si>
    <t>Přesun hmot pro vnitřní vodovod stanovený z hmotnosti přesunovaného materiálu vodorovná dopravní vzdálenost do 50 m základní v objektech výšky přes 6 do 12 m</t>
  </si>
  <si>
    <t>-720257049</t>
  </si>
  <si>
    <t>https://podminky.urs.cz/item/CS_URS_2024_01/998722102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</si>
  <si>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</si>
  <si>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</si>
  <si>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-330189639</t>
  </si>
  <si>
    <t>https://podminky.urs.cz/item/CS_URS_2024_01/998722122</t>
  </si>
  <si>
    <t>998722194</t>
  </si>
  <si>
    <t>Přesun hmot pro vnitřní vodovod stanovený z hmotnosti přesunovaného materiálu vodorovná dopravní vzdálenost do 50 m Příplatek k cenám za zvětšený přesun přes vymezenou vodorovnou dopravní vzdálenost do 1000 m</t>
  </si>
  <si>
    <t>-1436847216</t>
  </si>
  <si>
    <t>https://podminky.urs.cz/item/CS_URS_2024_01/998722194</t>
  </si>
  <si>
    <t>998722199</t>
  </si>
  <si>
    <t>Přesun hmot pro vnitřní vodovod stanovený z hmotnosti přesunovaného materiálu vodorovná dopravní vzdálenost do 50 m Příplatek k cenám za zvětšený přesun přes vymezenou vodorovnou dopravní vzdálenost za každých dalších započatých 1000 m</t>
  </si>
  <si>
    <t>-929984505</t>
  </si>
  <si>
    <t>https://podminky.urs.cz/item/CS_URS_2024_01/998722199</t>
  </si>
  <si>
    <t>0,044*20 'Přepočtené koeficientem množství</t>
  </si>
  <si>
    <t>725110811</t>
  </si>
  <si>
    <t>Demontáž klozetů splachovacích s nádrží nebo tlakovým splachovačem</t>
  </si>
  <si>
    <t>522828860</t>
  </si>
  <si>
    <t>https://podminky.urs.cz/item/CS_URS_2024_01/725110811</t>
  </si>
  <si>
    <t>zařizovací předměty</t>
  </si>
  <si>
    <t>725119125</t>
  </si>
  <si>
    <t>Zařízení záchodů montáž klozetových mís závěsných na nosné stěny</t>
  </si>
  <si>
    <t>-1336313468</t>
  </si>
  <si>
    <t>https://podminky.urs.cz/item/CS_URS_2024_01/725119125</t>
  </si>
  <si>
    <t>64236091</t>
  </si>
  <si>
    <t>mísa keramická klozetová závěsná bílá s hlubokým splachováním odpad vodorovný</t>
  </si>
  <si>
    <t>1410400476</t>
  </si>
  <si>
    <t>725121015</t>
  </si>
  <si>
    <t>Pisoárové záchodky splachovače automatické s montážní krabicí teplotní</t>
  </si>
  <si>
    <t>2016211528</t>
  </si>
  <si>
    <t>https://podminky.urs.cz/item/CS_URS_2024_01/725121015</t>
  </si>
  <si>
    <t>725121527</t>
  </si>
  <si>
    <t>Pisoárové záchodky keramické automatické s integrovaným napájecím zdrojem</t>
  </si>
  <si>
    <t>933883580</t>
  </si>
  <si>
    <t>https://podminky.urs.cz/item/CS_URS_2024_01/725121527</t>
  </si>
  <si>
    <t>-94165007</t>
  </si>
  <si>
    <t>https://podminky.urs.cz/item/CS_URS_2024_01/725210821</t>
  </si>
  <si>
    <t>725211601</t>
  </si>
  <si>
    <t>Umyvadla keramická bílá bez výtokových armatur připevněná na stěnu šrouby bez sloupu nebo krytu na sifon, šířka umyvadla 500 mm</t>
  </si>
  <si>
    <t>-1095330943</t>
  </si>
  <si>
    <t>https://podminky.urs.cz/item/CS_URS_2024_01/725211601</t>
  </si>
  <si>
    <t>725R01</t>
  </si>
  <si>
    <t>Umyvadla keramická bílá bez výtokových armatur připevněná na desku, šířka umyvadla 1100 mm_x000d_
Položka zahrnuje:_x000d_
Umyvadlo bílé keramické š. 1100 mm na desce_x000d_
Konstrukce desky a konzol umyvadla_x000d_
Obklad konstrukce desky a konzol_x000d_
Dle popisu a vyobrazení v TZ</t>
  </si>
  <si>
    <t>-212689655</t>
  </si>
  <si>
    <t>725244215</t>
  </si>
  <si>
    <t>Sprchové dveře a zástěny zástěny sprchové ke stěně s dveřmi, pevná stěna sklo tl. 8 mm, na stěnu šířky 1800 mm</t>
  </si>
  <si>
    <t>-1130041410</t>
  </si>
  <si>
    <t>https://podminky.urs.cz/item/CS_URS_2024_01/725244215</t>
  </si>
  <si>
    <t>Zařizovací předměty</t>
  </si>
  <si>
    <t>725291650</t>
  </si>
  <si>
    <t>Montáž doplňků zařízení koupelen a záchodů toaletní desky rovné</t>
  </si>
  <si>
    <t>-1109153703</t>
  </si>
  <si>
    <t>https://podminky.urs.cz/item/CS_URS_2024_01/725291650</t>
  </si>
  <si>
    <t>64294623</t>
  </si>
  <si>
    <t>deska keramická toaletní bílá</t>
  </si>
  <si>
    <t>-1881230087</t>
  </si>
  <si>
    <t>725291652</t>
  </si>
  <si>
    <t>Montáž doplňků zařízení koupelen a záchodů dávkovače tekutého mýdla</t>
  </si>
  <si>
    <t>1470592344</t>
  </si>
  <si>
    <t>https://podminky.urs.cz/item/CS_URS_2024_01/725291652</t>
  </si>
  <si>
    <t>55431098</t>
  </si>
  <si>
    <t>dávkovač tekutého mýdla nerezový_x000d_
Vzorové vyobrazení viz TZ</t>
  </si>
  <si>
    <t>-1245558303</t>
  </si>
  <si>
    <t>725291653</t>
  </si>
  <si>
    <t>Montáž doplňků zařízení koupelen a záchodů zásobníku toaletních papírů</t>
  </si>
  <si>
    <t>372905527</t>
  </si>
  <si>
    <t>https://podminky.urs.cz/item/CS_URS_2024_01/725291653</t>
  </si>
  <si>
    <t>55431090</t>
  </si>
  <si>
    <t>zásobník toaletních papírů nerez _x000d_
Vzorové vyobrazení viz TZ</t>
  </si>
  <si>
    <t>-855325220</t>
  </si>
  <si>
    <t>725291664</t>
  </si>
  <si>
    <t>Montáž doplňků zařízení koupelen a záchodů štětky závěsné</t>
  </si>
  <si>
    <t>980817765</t>
  </si>
  <si>
    <t>https://podminky.urs.cz/item/CS_URS_2024_01/725291664</t>
  </si>
  <si>
    <t>55779012</t>
  </si>
  <si>
    <t>štětka na WC závěsná nebo na podlahu kartáč nylon nerezové záchytné pouzdro lesk_x000d_
Vzorové vyobrazení viz TZ</t>
  </si>
  <si>
    <t>-540162060</t>
  </si>
  <si>
    <t>725R02</t>
  </si>
  <si>
    <t>Dodávka nerezového koše_x000d_
Vzorové vyobrazení viz TZ</t>
  </si>
  <si>
    <t>ks</t>
  </si>
  <si>
    <t>1952163366</t>
  </si>
  <si>
    <t>725R03</t>
  </si>
  <si>
    <t>Dodávka a montáž nerezového vysoušeče rukou_x000d_
Vzorový popis a vyobrazení viz TZ</t>
  </si>
  <si>
    <t>-186386830</t>
  </si>
  <si>
    <t>781491011</t>
  </si>
  <si>
    <t>Montáž zrcadel plochy do 1 m2</t>
  </si>
  <si>
    <t>-2020354716</t>
  </si>
  <si>
    <t>https://podminky.urs.cz/item/CS_URS_2024_01/781491011</t>
  </si>
  <si>
    <t>634651M01</t>
  </si>
  <si>
    <t xml:space="preserve">zrcadlo  bronzové tl 3mm max rozměr 1200x900mm_x000d_
Vzrorový popis a vyobrazení viz TZ</t>
  </si>
  <si>
    <t>503903682</t>
  </si>
  <si>
    <t>2*1,1 'Přepočtené koeficientem množství</t>
  </si>
  <si>
    <t>107174748</t>
  </si>
  <si>
    <t>725810811</t>
  </si>
  <si>
    <t>Demontáž výtokových ventilů nástěnných</t>
  </si>
  <si>
    <t>1774714355</t>
  </si>
  <si>
    <t>https://podminky.urs.cz/item/CS_URS_2024_01/725810811</t>
  </si>
  <si>
    <t>8+8</t>
  </si>
  <si>
    <t>725813111</t>
  </si>
  <si>
    <t>Ventily rohové bez připojovací trubičky nebo flexi hadičky G 1/2"</t>
  </si>
  <si>
    <t>361666524</t>
  </si>
  <si>
    <t>https://podminky.urs.cz/item/CS_URS_2024_01/725813111</t>
  </si>
  <si>
    <t>3*2</t>
  </si>
  <si>
    <t>5+1</t>
  </si>
  <si>
    <t>4*2</t>
  </si>
  <si>
    <t>-1295024063</t>
  </si>
  <si>
    <t>https://podminky.urs.cz/item/CS_URS_2024_01/725820801</t>
  </si>
  <si>
    <t>8+8+8</t>
  </si>
  <si>
    <t>725821326</t>
  </si>
  <si>
    <t>Baterie dřezové stojánkové pákové s otáčivým ústím a délkou ramínka 265 mm</t>
  </si>
  <si>
    <t>CS ÚRS 2018 01</t>
  </si>
  <si>
    <t>1604885941</t>
  </si>
  <si>
    <t>725822612</t>
  </si>
  <si>
    <t>Baterie umyvadlové stojánkové pákové s výpustí</t>
  </si>
  <si>
    <t>261927836</t>
  </si>
  <si>
    <t>https://podminky.urs.cz/item/CS_URS_2024_01/725822612</t>
  </si>
  <si>
    <t>725840850</t>
  </si>
  <si>
    <t>Demontáž baterií sprchových diferenciálních do G 3/4 x 1</t>
  </si>
  <si>
    <t>-1805054513</t>
  </si>
  <si>
    <t>https://podminky.urs.cz/item/CS_URS_2024_01/725840850</t>
  </si>
  <si>
    <t>725840860</t>
  </si>
  <si>
    <t>Demontáž baterií sprchových diferenciálních sprchových ramen nebo sprch táhlových</t>
  </si>
  <si>
    <t>1930787222</t>
  </si>
  <si>
    <t>https://podminky.urs.cz/item/CS_URS_2024_01/725840860</t>
  </si>
  <si>
    <t>725841311</t>
  </si>
  <si>
    <t>Baterie sprchové nástěnné pákové_x000d_
Včetně sprchového ramínka</t>
  </si>
  <si>
    <t>-820151535</t>
  </si>
  <si>
    <t>https://podminky.urs.cz/item/CS_URS_2021_02/725841311</t>
  </si>
  <si>
    <t>725861102</t>
  </si>
  <si>
    <t>Zápachové uzávěrky zařizovacích předmětů pro umyvadla DN 40</t>
  </si>
  <si>
    <t>-1691759987</t>
  </si>
  <si>
    <t>https://podminky.urs.cz/item/CS_URS_2024_01/725861102</t>
  </si>
  <si>
    <t>725862103</t>
  </si>
  <si>
    <t>Zápachové uzávěrky zařizovacích předmětů pro dřezy DN 40/50</t>
  </si>
  <si>
    <t>-1212373627</t>
  </si>
  <si>
    <t>https://podminky.urs.cz/item/CS_URS_2024_01/725862103</t>
  </si>
  <si>
    <t>998725102</t>
  </si>
  <si>
    <t>Přesun hmot pro zařizovací předměty stanovený z hmotnosti přesunovaného materiálu vodorovná dopravní vzdálenost do 50 m základní v objektech výšky přes 6 do 12 m</t>
  </si>
  <si>
    <t>-1430882234</t>
  </si>
  <si>
    <t>https://podminky.urs.cz/item/CS_URS_2024_01/998725102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</si>
  <si>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</si>
  <si>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</si>
  <si>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-1437533725</t>
  </si>
  <si>
    <t>https://podminky.urs.cz/item/CS_URS_2024_01/998725122</t>
  </si>
  <si>
    <t>998725194</t>
  </si>
  <si>
    <t>Přesun hmot pro zařizovací předměty stanovený z hmotnosti přesunovaného materiálu vodorovná dopravní vzdálenost do 50 m Příplatek k cenám za zvětšený přesun přes vymezenou vodorovnou dopravní vzdálenost do 1000 m</t>
  </si>
  <si>
    <t>-1009279246</t>
  </si>
  <si>
    <t>https://podminky.urs.cz/item/CS_URS_2024_01/998725194</t>
  </si>
  <si>
    <t>998725199</t>
  </si>
  <si>
    <t>Přesun hmot pro zařizovací předměty stanovený z hmotnosti přesunovaného materiálu vodorovná dopravní vzdálenost do 50 m Příplatek k cenám za zvětšený přesun přes vymezenou vodorovnou dopravní vzdálenost za každých dalších započatých 1000 m</t>
  </si>
  <si>
    <t>-1737886099</t>
  </si>
  <si>
    <t>https://podminky.urs.cz/item/CS_URS_2024_01/998725199</t>
  </si>
  <si>
    <t>0,636*20 'Přepočtené koeficientem množství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</si>
  <si>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</si>
  <si>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</si>
  <si>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</si>
  <si>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</si>
  <si>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-230722345</t>
  </si>
  <si>
    <t>https://podminky.urs.cz/item/CS_URS_2024_01/726111031</t>
  </si>
  <si>
    <t>727</t>
  </si>
  <si>
    <t>Zdravotechnika - požární ochrana</t>
  </si>
  <si>
    <t>727121101</t>
  </si>
  <si>
    <t>Protipožární ochranné manžety plastového potrubí prostup stěnou tloušťky 100 mm požární odolnost EI 90 D 32</t>
  </si>
  <si>
    <t>-253894079</t>
  </si>
  <si>
    <t>https://podminky.urs.cz/item/CS_URS_2024_01/727121101</t>
  </si>
  <si>
    <t>727121107</t>
  </si>
  <si>
    <t>Protipožární ochranné manžety plastového potrubí prostup stěnou tloušťky 100 mm požární odolnost EI 90 D 110</t>
  </si>
  <si>
    <t>-1918451602</t>
  </si>
  <si>
    <t>https://podminky.urs.cz/item/CS_URS_2024_01/727121107</t>
  </si>
  <si>
    <t>04 - Elektroinstalace silnoproud</t>
  </si>
  <si>
    <t xml:space="preserve">    741 - Elektroinstalace - silnoproud</t>
  </si>
  <si>
    <t>741</t>
  </si>
  <si>
    <t>Elektroinstalace - silnoproud</t>
  </si>
  <si>
    <t>741R01</t>
  </si>
  <si>
    <t>Elektroinstalace - kopmletní viz samostatný soupis prací</t>
  </si>
  <si>
    <t>-826957118</t>
  </si>
  <si>
    <t>05 - Elektroinstalace slaboproud</t>
  </si>
  <si>
    <t xml:space="preserve">    742 - Elektroinstalace - slaboproud</t>
  </si>
  <si>
    <t>742</t>
  </si>
  <si>
    <t>Elektroinstalace - slaboproud</t>
  </si>
  <si>
    <t>742R01</t>
  </si>
  <si>
    <t>Slaboproudá elektroinstalace - viz samostatný soupis prací</t>
  </si>
  <si>
    <t>1270635410</t>
  </si>
  <si>
    <t>06 - VZT</t>
  </si>
  <si>
    <t xml:space="preserve">    751 - Vzduchotechnika</t>
  </si>
  <si>
    <t>751</t>
  </si>
  <si>
    <t>Vzduchotechnika</t>
  </si>
  <si>
    <t>751111271</t>
  </si>
  <si>
    <t>Montáž ventilátoru axiálního středotlakého potrubního základního, průměru do 200 mm</t>
  </si>
  <si>
    <t>-664931386</t>
  </si>
  <si>
    <t>https://podminky.urs.cz/item/CS_URS_2024_01/751111271</t>
  </si>
  <si>
    <t>1040115355</t>
  </si>
  <si>
    <t>ED SP200110050 TD-EVO 200 IP44 tříotáčkový potrubní ventilátor</t>
  </si>
  <si>
    <t>-1932728668</t>
  </si>
  <si>
    <t>751322011</t>
  </si>
  <si>
    <t>Montáž talířových ventilů, anemostatů, dýz talířového ventilu, průměru do 100 mm</t>
  </si>
  <si>
    <t>-1647623981</t>
  </si>
  <si>
    <t>https://podminky.urs.cz/item/CS_URS_2024_01/751322011</t>
  </si>
  <si>
    <t>42972201</t>
  </si>
  <si>
    <t>ventil talířový pro přívod a odvod vzduchu plastový D 100mm</t>
  </si>
  <si>
    <t>-1988466462</t>
  </si>
  <si>
    <t>751537011</t>
  </si>
  <si>
    <t>Montáž potrubí ohebného kruhového neizolovaného z Al laminátové hadice, průměru do 100 mm</t>
  </si>
  <si>
    <t>1790947473</t>
  </si>
  <si>
    <t>https://podminky.urs.cz/item/CS_URS_2024_01/751537011</t>
  </si>
  <si>
    <t>6,9</t>
  </si>
  <si>
    <t>42981622</t>
  </si>
  <si>
    <t>hadice neizolovaná z Al-polyesteru vyztužená drátem D 102mm, l=10m</t>
  </si>
  <si>
    <t>1019820534</t>
  </si>
  <si>
    <t>751537012</t>
  </si>
  <si>
    <t>Montáž potrubí ohebného kruhového neizolovaného z Al laminátové hadice, průměru přes 100 do 200 mm</t>
  </si>
  <si>
    <t>53928544</t>
  </si>
  <si>
    <t>https://podminky.urs.cz/item/CS_URS_2024_01/751537012</t>
  </si>
  <si>
    <t>17,8</t>
  </si>
  <si>
    <t>42981627</t>
  </si>
  <si>
    <t>hadice neizolovaná z Al-polyesteru vyztužená drátem D 203mm, l=10m</t>
  </si>
  <si>
    <t>-1577676398</t>
  </si>
  <si>
    <t>751572031</t>
  </si>
  <si>
    <t>Závěs kruhového potrubí na montovanou konstrukci z nosníku, kotvenou do betonu průměru potrubí do 100 mm</t>
  </si>
  <si>
    <t>191138612</t>
  </si>
  <si>
    <t>https://podminky.urs.cz/item/CS_URS_2024_01/751572031</t>
  </si>
  <si>
    <t>751572032</t>
  </si>
  <si>
    <t>Závěs kruhového potrubí na montovanou konstrukci z nosníku, kotvenou do betonu průměru potrubí přes 100 do 200 mm</t>
  </si>
  <si>
    <t>-398256582</t>
  </si>
  <si>
    <t>https://podminky.urs.cz/item/CS_URS_2024_01/751572032</t>
  </si>
  <si>
    <t>751R01</t>
  </si>
  <si>
    <t>Úprava prostupu stěnou:_x000d_
vybourání prostupu stěnou d200_x000d_
osazení PVC KG 200 dl. 1000 mm_x000d_
Zapravení PVC trubky_x000d_
Venkovní plastová mřížka DN 200</t>
  </si>
  <si>
    <t>-497966577</t>
  </si>
  <si>
    <t>763171213</t>
  </si>
  <si>
    <t>Montáž klapek pro konstrukce ze sádrokartonových desek revizních pro podhledy, velikost přes 0,25 do 0,50 m2</t>
  </si>
  <si>
    <t>1929261739</t>
  </si>
  <si>
    <t>https://podminky.urs.cz/item/CS_URS_2024_01/763171213</t>
  </si>
  <si>
    <t>59034048</t>
  </si>
  <si>
    <t>klapka revizní pro instalační a dělící zdi vodě odolná 600x600mm</t>
  </si>
  <si>
    <t>-1648671036</t>
  </si>
  <si>
    <t>998751101</t>
  </si>
  <si>
    <t>Přesun hmot pro vzduchotechniku stanovený z hmotnosti přesunovaného materiálu vodorovná dopravní vzdálenost do 100 m základní v objektech výšky do 12 m</t>
  </si>
  <si>
    <t>1103646229</t>
  </si>
  <si>
    <t>https://podminky.urs.cz/item/CS_URS_2024_01/998751101</t>
  </si>
  <si>
    <t>998751192</t>
  </si>
  <si>
    <t>Přesun hmot pro vzduchotechniku stanovený z hmotnosti přesunovaného materiálu vodorovná dopravní vzdálenost do 100 m Příplatek k cenám za zvětšený přesun přes vymezenou vodorovnou dopravní vzdálenost do 1000 m</t>
  </si>
  <si>
    <t>-1391025957</t>
  </si>
  <si>
    <t>https://podminky.urs.cz/item/CS_URS_2024_01/998751192</t>
  </si>
  <si>
    <t>998751199</t>
  </si>
  <si>
    <t>Přesun hmot pro vzduchotechniku stanovený z hmotnosti přesunovaného materiálu vodorovná dopravní vzdálenost do 100 m Příplatek k cenám za zvětšený přesun přes vymezenou vodorovnou dopravní vzdálenost za každých dalších započatých 1000 m</t>
  </si>
  <si>
    <t>276146769</t>
  </si>
  <si>
    <t>https://podminky.urs.cz/item/CS_URS_2024_01/998751199</t>
  </si>
  <si>
    <t>0,069*20 'Přepočtené koeficientem množství</t>
  </si>
  <si>
    <t>07 - VRN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</si>
  <si>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</si>
  <si>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</si>
  <si>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</si>
  <si>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</si>
  <si>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</si>
  <si>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</si>
  <si>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</si>
  <si>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</si>
  <si>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</si>
  <si>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013244000</t>
  </si>
  <si>
    <t>Dokumentace pro provádění stavby</t>
  </si>
  <si>
    <t>kpl.</t>
  </si>
  <si>
    <t>1024</t>
  </si>
  <si>
    <t>2124367890</t>
  </si>
  <si>
    <t>https://podminky.urs.cz/item/CS_URS_2024_01/013244000</t>
  </si>
  <si>
    <t>P</t>
  </si>
  <si>
    <t>Poznámka k položce:_x000d_
V jednotkové ceně zahrnuty náklady na vypracování :_x000d_
Prováděcí / dílenské dokumentace pro provedení stavby vč. potřebných detailů_x000d_
Geotechnik na stavbě pro posudek základové půdy_x000d_
Vypracování postupu podbetonování základů dle výsledku sondy_x000d_
VEŠKERÉ FORMY A PŘEDÁNÍ SE ŘÍDÍ PODMÍNKAMI ZADÁVACÍ DOKUMENTACE STAVBY</t>
  </si>
  <si>
    <t>013254000</t>
  </si>
  <si>
    <t>Dokumentace skutečného provedení stavby</t>
  </si>
  <si>
    <t>859536607</t>
  </si>
  <si>
    <t>https://podminky.urs.cz/item/CS_URS_2024_01/013254000</t>
  </si>
  <si>
    <t>Poznámka k položce:_x000d_
VEŠKERÉ FORMY A PŘEDÁNÍ SE ŘÍDÍ PODMÍNKAMI ZADÁVACÍ DOKUMENTACE STAVBY</t>
  </si>
  <si>
    <t>VRN2</t>
  </si>
  <si>
    <t>Příprava staveniště</t>
  </si>
  <si>
    <t>020001000</t>
  </si>
  <si>
    <t>382818578</t>
  </si>
  <si>
    <t>https://podminky.urs.cz/item/CS_URS_2024_01/020001000</t>
  </si>
  <si>
    <t xml:space="preserve">Poznámka k položce:_x000d_
-Zřízení trvalé, dočasné 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</si>
  <si>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</si>
  <si>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</si>
  <si>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030001000</t>
  </si>
  <si>
    <t>-1165499981</t>
  </si>
  <si>
    <t>https://podminky.urs.cz/item/CS_URS_2024_01/030001000</t>
  </si>
  <si>
    <t xml:space="preserve">Poznámka k položce:_x000d_
-kancelářské/skladovací/sociální objekty, oplocení stavby, ostraha staveniště, kompletní vnitrostaveništní rozvody všech potřebných energií vč. jejich poplatků, zajištění podružných měření spotřeby_x000d_
</t>
  </si>
  <si>
    <t>039002000</t>
  </si>
  <si>
    <t>Zrušení zařízení staveniště</t>
  </si>
  <si>
    <t>354366819</t>
  </si>
  <si>
    <t>https://podminky.urs.cz/item/CS_URS_2024_01/039002000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</si>
  <si>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</si>
  <si>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</si>
  <si>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</si>
  <si>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043103000</t>
  </si>
  <si>
    <t>Zkoušky bez rozlišení</t>
  </si>
  <si>
    <t>1619998466</t>
  </si>
  <si>
    <t>https://podminky.urs.cz/item/CS_URS_2024_01/043103000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</si>
  <si>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</si>
  <si>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045002000</t>
  </si>
  <si>
    <t>Kompletační a koordinační činnost</t>
  </si>
  <si>
    <t>806063239</t>
  </si>
  <si>
    <t>https://podminky.urs.cz/item/CS_URS_2024_01/045002000</t>
  </si>
  <si>
    <t>Poznámka k položce:_x000d_
-příprava předávací dokumentace dle ZD_x000d_
-ostatní kompletační činnost</t>
  </si>
  <si>
    <t>VRN7</t>
  </si>
  <si>
    <t>Provozní vlivy</t>
  </si>
  <si>
    <t>071103000</t>
  </si>
  <si>
    <t>Provoz investora</t>
  </si>
  <si>
    <t>-2142685070</t>
  </si>
  <si>
    <t>https://podminky.urs.cz/item/CS_URS_2024_01/071103000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</si>
  <si>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areálu, provizorní bezpečnostní zastřešení vstupu do objektu)_x000d_
(+ případná ochrana a zakrytí určených prvků a konstrukcí - ZABEZPEČENÍ PŘED POŠKOZENÍM STAVEBNÍ ČINNOSTÍ)</t>
  </si>
  <si>
    <t>VRN9</t>
  </si>
  <si>
    <t>Ostatní náklady</t>
  </si>
  <si>
    <t>090001000</t>
  </si>
  <si>
    <t>-443319101</t>
  </si>
  <si>
    <t>https://podminky.urs.cz/item/CS_URS_2024_01/090001000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</si>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</sst>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411401" TargetMode="External" /><Relationship Id="rId2" Type="http://schemas.openxmlformats.org/officeDocument/2006/relationships/hyperlink" Target="https://podminky.urs.cz/item/CS_URS_2024_01/139712111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61111502" TargetMode="External" /><Relationship Id="rId6" Type="http://schemas.openxmlformats.org/officeDocument/2006/relationships/hyperlink" Target="https://podminky.urs.cz/item/CS_URS_2024_01/162211311" TargetMode="External" /><Relationship Id="rId7" Type="http://schemas.openxmlformats.org/officeDocument/2006/relationships/hyperlink" Target="https://podminky.urs.cz/item/CS_URS_2024_01/162211319" TargetMode="External" /><Relationship Id="rId8" Type="http://schemas.openxmlformats.org/officeDocument/2006/relationships/hyperlink" Target="https://podminky.urs.cz/item/CS_URS_2024_01/167111101" TargetMode="External" /><Relationship Id="rId9" Type="http://schemas.openxmlformats.org/officeDocument/2006/relationships/hyperlink" Target="https://podminky.urs.cz/item/CS_URS_2024_01/171201221" TargetMode="External" /><Relationship Id="rId10" Type="http://schemas.openxmlformats.org/officeDocument/2006/relationships/hyperlink" Target="https://podminky.urs.cz/item/CS_URS_2024_01/174111101" TargetMode="External" /><Relationship Id="rId11" Type="http://schemas.openxmlformats.org/officeDocument/2006/relationships/hyperlink" Target="https://podminky.urs.cz/item/CS_URS_2024_01/962031132" TargetMode="External" /><Relationship Id="rId12" Type="http://schemas.openxmlformats.org/officeDocument/2006/relationships/hyperlink" Target="https://podminky.urs.cz/item/CS_URS_2024_01/962031133" TargetMode="External" /><Relationship Id="rId13" Type="http://schemas.openxmlformats.org/officeDocument/2006/relationships/hyperlink" Target="https://podminky.urs.cz/item/CS_URS_2024_01/962032231" TargetMode="External" /><Relationship Id="rId14" Type="http://schemas.openxmlformats.org/officeDocument/2006/relationships/hyperlink" Target="https://podminky.urs.cz/item/CS_URS_2024_01/963012510" TargetMode="External" /><Relationship Id="rId15" Type="http://schemas.openxmlformats.org/officeDocument/2006/relationships/hyperlink" Target="https://podminky.urs.cz/item/CS_URS_2024_01/964072331" TargetMode="External" /><Relationship Id="rId16" Type="http://schemas.openxmlformats.org/officeDocument/2006/relationships/hyperlink" Target="https://podminky.urs.cz/item/CS_URS_2024_01/965042241" TargetMode="External" /><Relationship Id="rId17" Type="http://schemas.openxmlformats.org/officeDocument/2006/relationships/hyperlink" Target="https://podminky.urs.cz/item/CS_URS_2024_01/965045113" TargetMode="External" /><Relationship Id="rId18" Type="http://schemas.openxmlformats.org/officeDocument/2006/relationships/hyperlink" Target="https://podminky.urs.cz/item/CS_URS_2024_01/965046111" TargetMode="External" /><Relationship Id="rId19" Type="http://schemas.openxmlformats.org/officeDocument/2006/relationships/hyperlink" Target="https://podminky.urs.cz/item/CS_URS_2024_01/965046119" TargetMode="External" /><Relationship Id="rId20" Type="http://schemas.openxmlformats.org/officeDocument/2006/relationships/hyperlink" Target="https://podminky.urs.cz/item/CS_URS_2024_01/965081323" TargetMode="External" /><Relationship Id="rId21" Type="http://schemas.openxmlformats.org/officeDocument/2006/relationships/hyperlink" Target="https://podminky.urs.cz/item/CS_URS_2024_01/965082933" TargetMode="External" /><Relationship Id="rId22" Type="http://schemas.openxmlformats.org/officeDocument/2006/relationships/hyperlink" Target="https://podminky.urs.cz/item/CS_URS_2024_01/967031132" TargetMode="External" /><Relationship Id="rId23" Type="http://schemas.openxmlformats.org/officeDocument/2006/relationships/hyperlink" Target="https://podminky.urs.cz/item/CS_URS_2024_01/968062354" TargetMode="External" /><Relationship Id="rId24" Type="http://schemas.openxmlformats.org/officeDocument/2006/relationships/hyperlink" Target="https://podminky.urs.cz/item/CS_URS_2024_01/968072455" TargetMode="External" /><Relationship Id="rId25" Type="http://schemas.openxmlformats.org/officeDocument/2006/relationships/hyperlink" Target="https://podminky.urs.cz/item/CS_URS_2024_01/968072456" TargetMode="External" /><Relationship Id="rId26" Type="http://schemas.openxmlformats.org/officeDocument/2006/relationships/hyperlink" Target="https://podminky.urs.cz/item/CS_URS_2024_01/973031345" TargetMode="External" /><Relationship Id="rId27" Type="http://schemas.openxmlformats.org/officeDocument/2006/relationships/hyperlink" Target="https://podminky.urs.cz/item/CS_URS_2024_01/974031143" TargetMode="External" /><Relationship Id="rId28" Type="http://schemas.openxmlformats.org/officeDocument/2006/relationships/hyperlink" Target="https://podminky.urs.cz/item/CS_URS_2024_01/974042564" TargetMode="External" /><Relationship Id="rId29" Type="http://schemas.openxmlformats.org/officeDocument/2006/relationships/hyperlink" Target="https://podminky.urs.cz/item/CS_URS_2024_01/978011191" TargetMode="External" /><Relationship Id="rId30" Type="http://schemas.openxmlformats.org/officeDocument/2006/relationships/hyperlink" Target="https://podminky.urs.cz/item/CS_URS_2024_01/978013191" TargetMode="External" /><Relationship Id="rId31" Type="http://schemas.openxmlformats.org/officeDocument/2006/relationships/hyperlink" Target="https://podminky.urs.cz/item/CS_URS_2024_01/997013113" TargetMode="External" /><Relationship Id="rId32" Type="http://schemas.openxmlformats.org/officeDocument/2006/relationships/hyperlink" Target="https://podminky.urs.cz/item/CS_URS_2024_01/997013501" TargetMode="External" /><Relationship Id="rId33" Type="http://schemas.openxmlformats.org/officeDocument/2006/relationships/hyperlink" Target="https://podminky.urs.cz/item/CS_URS_2024_01/997013509" TargetMode="External" /><Relationship Id="rId34" Type="http://schemas.openxmlformats.org/officeDocument/2006/relationships/hyperlink" Target="https://podminky.urs.cz/item/CS_URS_2024_01/997013631" TargetMode="External" /><Relationship Id="rId35" Type="http://schemas.openxmlformats.org/officeDocument/2006/relationships/hyperlink" Target="https://podminky.urs.cz/item/CS_URS_2024_01/711131811" TargetMode="External" /><Relationship Id="rId36" Type="http://schemas.openxmlformats.org/officeDocument/2006/relationships/hyperlink" Target="https://podminky.urs.cz/item/CS_URS_2024_01/713110811" TargetMode="External" /><Relationship Id="rId37" Type="http://schemas.openxmlformats.org/officeDocument/2006/relationships/hyperlink" Target="https://podminky.urs.cz/item/CS_URS_2024_01/725110814" TargetMode="External" /><Relationship Id="rId38" Type="http://schemas.openxmlformats.org/officeDocument/2006/relationships/hyperlink" Target="https://podminky.urs.cz/item/CS_URS_2021_02/725210821" TargetMode="External" /><Relationship Id="rId39" Type="http://schemas.openxmlformats.org/officeDocument/2006/relationships/hyperlink" Target="https://podminky.urs.cz/item/CS_URS_2024_01/725220841" TargetMode="External" /><Relationship Id="rId40" Type="http://schemas.openxmlformats.org/officeDocument/2006/relationships/hyperlink" Target="https://podminky.urs.cz/item/CS_URS_2024_01/725310823" TargetMode="External" /><Relationship Id="rId41" Type="http://schemas.openxmlformats.org/officeDocument/2006/relationships/hyperlink" Target="https://podminky.urs.cz/item/CS_URS_2021_02/725820801" TargetMode="External" /><Relationship Id="rId42" Type="http://schemas.openxmlformats.org/officeDocument/2006/relationships/hyperlink" Target="https://podminky.urs.cz/item/CS_URS_2024_01/725820802" TargetMode="External" /><Relationship Id="rId43" Type="http://schemas.openxmlformats.org/officeDocument/2006/relationships/hyperlink" Target="https://podminky.urs.cz/item/CS_URS_2024_01/725860811" TargetMode="External" /><Relationship Id="rId44" Type="http://schemas.openxmlformats.org/officeDocument/2006/relationships/hyperlink" Target="https://podminky.urs.cz/item/CS_URS_2024_01/764002851" TargetMode="External" /><Relationship Id="rId45" Type="http://schemas.openxmlformats.org/officeDocument/2006/relationships/hyperlink" Target="https://podminky.urs.cz/item/CS_URS_2024_01/766691914" TargetMode="External" /><Relationship Id="rId46" Type="http://schemas.openxmlformats.org/officeDocument/2006/relationships/hyperlink" Target="https://podminky.urs.cz/item/CS_URS_2024_01/766812840" TargetMode="External" /><Relationship Id="rId47" Type="http://schemas.openxmlformats.org/officeDocument/2006/relationships/hyperlink" Target="https://podminky.urs.cz/item/CS_URS_2024_01/767661811" TargetMode="External" /><Relationship Id="rId48" Type="http://schemas.openxmlformats.org/officeDocument/2006/relationships/hyperlink" Target="https://podminky.urs.cz/item/CS_URS_2024_01/771571810" TargetMode="External" /><Relationship Id="rId49" Type="http://schemas.openxmlformats.org/officeDocument/2006/relationships/hyperlink" Target="https://podminky.urs.cz/item/CS_URS_2024_01/775145811" TargetMode="External" /><Relationship Id="rId50" Type="http://schemas.openxmlformats.org/officeDocument/2006/relationships/hyperlink" Target="https://podminky.urs.cz/item/CS_URS_2024_01/775541821" TargetMode="External" /><Relationship Id="rId51" Type="http://schemas.openxmlformats.org/officeDocument/2006/relationships/hyperlink" Target="https://podminky.urs.cz/item/CS_URS_2024_01/776201812" TargetMode="External" /><Relationship Id="rId52" Type="http://schemas.openxmlformats.org/officeDocument/2006/relationships/hyperlink" Target="https://podminky.urs.cz/item/CS_URS_2024_01/781471810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71532212" TargetMode="External" /><Relationship Id="rId2" Type="http://schemas.openxmlformats.org/officeDocument/2006/relationships/hyperlink" Target="https://podminky.urs.cz/item/CS_URS_2024_01/273321211" TargetMode="External" /><Relationship Id="rId3" Type="http://schemas.openxmlformats.org/officeDocument/2006/relationships/hyperlink" Target="https://podminky.urs.cz/item/CS_URS_2024_01/273321411" TargetMode="External" /><Relationship Id="rId4" Type="http://schemas.openxmlformats.org/officeDocument/2006/relationships/hyperlink" Target="https://podminky.urs.cz/item/CS_URS_2024_01/273351121" TargetMode="External" /><Relationship Id="rId5" Type="http://schemas.openxmlformats.org/officeDocument/2006/relationships/hyperlink" Target="https://podminky.urs.cz/item/CS_URS_2024_01/273351122" TargetMode="External" /><Relationship Id="rId6" Type="http://schemas.openxmlformats.org/officeDocument/2006/relationships/hyperlink" Target="https://podminky.urs.cz/item/CS_URS_2024_01/273361821" TargetMode="External" /><Relationship Id="rId7" Type="http://schemas.openxmlformats.org/officeDocument/2006/relationships/hyperlink" Target="https://podminky.urs.cz/item/CS_URS_2024_01/279113144" TargetMode="External" /><Relationship Id="rId8" Type="http://schemas.openxmlformats.org/officeDocument/2006/relationships/hyperlink" Target="https://podminky.urs.cz/item/CS_URS_2024_01/279311136" TargetMode="External" /><Relationship Id="rId9" Type="http://schemas.openxmlformats.org/officeDocument/2006/relationships/hyperlink" Target="https://podminky.urs.cz/item/CS_URS_2024_01/279351411" TargetMode="External" /><Relationship Id="rId10" Type="http://schemas.openxmlformats.org/officeDocument/2006/relationships/hyperlink" Target="https://podminky.urs.cz/item/CS_URS_2024_01/279351412" TargetMode="External" /><Relationship Id="rId11" Type="http://schemas.openxmlformats.org/officeDocument/2006/relationships/hyperlink" Target="https://podminky.urs.cz/item/CS_URS_2024_01/151101201" TargetMode="External" /><Relationship Id="rId12" Type="http://schemas.openxmlformats.org/officeDocument/2006/relationships/hyperlink" Target="https://podminky.urs.cz/item/CS_URS_2024_01/151101211" TargetMode="External" /><Relationship Id="rId13" Type="http://schemas.openxmlformats.org/officeDocument/2006/relationships/hyperlink" Target="https://podminky.urs.cz/item/CS_URS_2024_01/151101301" TargetMode="External" /><Relationship Id="rId14" Type="http://schemas.openxmlformats.org/officeDocument/2006/relationships/hyperlink" Target="https://podminky.urs.cz/item/CS_URS_2024_01/151101311" TargetMode="External" /><Relationship Id="rId15" Type="http://schemas.openxmlformats.org/officeDocument/2006/relationships/hyperlink" Target="https://podminky.urs.cz/item/CS_URS_2024_01/310238211" TargetMode="External" /><Relationship Id="rId16" Type="http://schemas.openxmlformats.org/officeDocument/2006/relationships/hyperlink" Target="https://podminky.urs.cz/item/CS_URS_2024_01/310271065" TargetMode="External" /><Relationship Id="rId17" Type="http://schemas.openxmlformats.org/officeDocument/2006/relationships/hyperlink" Target="https://podminky.urs.cz/item/CS_URS_2024_01/311270741" TargetMode="External" /><Relationship Id="rId18" Type="http://schemas.openxmlformats.org/officeDocument/2006/relationships/hyperlink" Target="https://podminky.urs.cz/item/CS_URS_2024_01/317142422" TargetMode="External" /><Relationship Id="rId19" Type="http://schemas.openxmlformats.org/officeDocument/2006/relationships/hyperlink" Target="https://podminky.urs.cz/item/CS_URS_2024_01/317142442" TargetMode="External" /><Relationship Id="rId20" Type="http://schemas.openxmlformats.org/officeDocument/2006/relationships/hyperlink" Target="https://podminky.urs.cz/item/CS_URS_2024_01/317151128" TargetMode="External" /><Relationship Id="rId21" Type="http://schemas.openxmlformats.org/officeDocument/2006/relationships/hyperlink" Target="https://podminky.urs.cz/item/CS_URS_2024_01/317234410" TargetMode="External" /><Relationship Id="rId22" Type="http://schemas.openxmlformats.org/officeDocument/2006/relationships/hyperlink" Target="https://podminky.urs.cz/item/CS_URS_2024_01/317944323" TargetMode="External" /><Relationship Id="rId23" Type="http://schemas.openxmlformats.org/officeDocument/2006/relationships/hyperlink" Target="https://podminky.urs.cz/item/CS_URS_2024_01/342272225" TargetMode="External" /><Relationship Id="rId24" Type="http://schemas.openxmlformats.org/officeDocument/2006/relationships/hyperlink" Target="https://podminky.urs.cz/item/CS_URS_2024_01/342272245" TargetMode="External" /><Relationship Id="rId25" Type="http://schemas.openxmlformats.org/officeDocument/2006/relationships/hyperlink" Target="https://podminky.urs.cz/item/CS_URS_2024_01/346244371" TargetMode="External" /><Relationship Id="rId26" Type="http://schemas.openxmlformats.org/officeDocument/2006/relationships/hyperlink" Target="https://podminky.urs.cz/item/CS_URS_2024_01/411321515" TargetMode="External" /><Relationship Id="rId27" Type="http://schemas.openxmlformats.org/officeDocument/2006/relationships/hyperlink" Target="https://podminky.urs.cz/item/CS_URS_2024_01/411351011" TargetMode="External" /><Relationship Id="rId28" Type="http://schemas.openxmlformats.org/officeDocument/2006/relationships/hyperlink" Target="https://podminky.urs.cz/item/CS_URS_2024_01/411351012" TargetMode="External" /><Relationship Id="rId29" Type="http://schemas.openxmlformats.org/officeDocument/2006/relationships/hyperlink" Target="https://podminky.urs.cz/item/CS_URS_2024_01/411354213" TargetMode="External" /><Relationship Id="rId30" Type="http://schemas.openxmlformats.org/officeDocument/2006/relationships/hyperlink" Target="https://podminky.urs.cz/item/CS_URS_2024_01/411354311" TargetMode="External" /><Relationship Id="rId31" Type="http://schemas.openxmlformats.org/officeDocument/2006/relationships/hyperlink" Target="https://podminky.urs.cz/item/CS_URS_2024_01/411354312" TargetMode="External" /><Relationship Id="rId32" Type="http://schemas.openxmlformats.org/officeDocument/2006/relationships/hyperlink" Target="https://podminky.urs.cz/item/CS_URS_2024_01/411361821" TargetMode="External" /><Relationship Id="rId33" Type="http://schemas.openxmlformats.org/officeDocument/2006/relationships/hyperlink" Target="https://podminky.urs.cz/item/CS_URS_2024_01/413232221" TargetMode="External" /><Relationship Id="rId34" Type="http://schemas.openxmlformats.org/officeDocument/2006/relationships/hyperlink" Target="https://podminky.urs.cz/item/CS_URS_2024_01/413941121" TargetMode="External" /><Relationship Id="rId35" Type="http://schemas.openxmlformats.org/officeDocument/2006/relationships/hyperlink" Target="https://podminky.urs.cz/item/CS_URS_2024_01/413941123" TargetMode="External" /><Relationship Id="rId36" Type="http://schemas.openxmlformats.org/officeDocument/2006/relationships/hyperlink" Target="https://podminky.urs.cz/item/CS_URS_2024_01/413941133" TargetMode="External" /><Relationship Id="rId37" Type="http://schemas.openxmlformats.org/officeDocument/2006/relationships/hyperlink" Target="https://podminky.urs.cz/item/CS_URS_2024_01/417321414" TargetMode="External" /><Relationship Id="rId38" Type="http://schemas.openxmlformats.org/officeDocument/2006/relationships/hyperlink" Target="https://podminky.urs.cz/item/CS_URS_2024_01/417351115" TargetMode="External" /><Relationship Id="rId39" Type="http://schemas.openxmlformats.org/officeDocument/2006/relationships/hyperlink" Target="https://podminky.urs.cz/item/CS_URS_2024_01/417351116" TargetMode="External" /><Relationship Id="rId40" Type="http://schemas.openxmlformats.org/officeDocument/2006/relationships/hyperlink" Target="https://podminky.urs.cz/item/CS_URS_2024_01/417361821" TargetMode="External" /><Relationship Id="rId41" Type="http://schemas.openxmlformats.org/officeDocument/2006/relationships/hyperlink" Target="https://podminky.urs.cz/item/CS_URS_2024_01/611131101" TargetMode="External" /><Relationship Id="rId42" Type="http://schemas.openxmlformats.org/officeDocument/2006/relationships/hyperlink" Target="https://podminky.urs.cz/item/CS_URS_2024_01/611321141" TargetMode="External" /><Relationship Id="rId43" Type="http://schemas.openxmlformats.org/officeDocument/2006/relationships/hyperlink" Target="https://podminky.urs.cz/item/CS_URS_2024_01/611325205" TargetMode="External" /><Relationship Id="rId44" Type="http://schemas.openxmlformats.org/officeDocument/2006/relationships/hyperlink" Target="https://podminky.urs.cz/item/CS_URS_2024_01/612135001" TargetMode="External" /><Relationship Id="rId45" Type="http://schemas.openxmlformats.org/officeDocument/2006/relationships/hyperlink" Target="https://podminky.urs.cz/item/CS_URS_2024_01/612135002" TargetMode="External" /><Relationship Id="rId46" Type="http://schemas.openxmlformats.org/officeDocument/2006/relationships/hyperlink" Target="https://podminky.urs.cz/item/CS_URS_2024_01/612135101" TargetMode="External" /><Relationship Id="rId47" Type="http://schemas.openxmlformats.org/officeDocument/2006/relationships/hyperlink" Target="https://podminky.urs.cz/item/CS_URS_2024_01/612142001" TargetMode="External" /><Relationship Id="rId48" Type="http://schemas.openxmlformats.org/officeDocument/2006/relationships/hyperlink" Target="https://podminky.urs.cz/item/CS_URS_2024_01/612321121" TargetMode="External" /><Relationship Id="rId49" Type="http://schemas.openxmlformats.org/officeDocument/2006/relationships/hyperlink" Target="https://podminky.urs.cz/item/CS_URS_2024_01/612321131" TargetMode="External" /><Relationship Id="rId50" Type="http://schemas.openxmlformats.org/officeDocument/2006/relationships/hyperlink" Target="https://podminky.urs.cz/item/CS_URS_2024_01/612321141" TargetMode="External" /><Relationship Id="rId51" Type="http://schemas.openxmlformats.org/officeDocument/2006/relationships/hyperlink" Target="https://podminky.urs.cz/item/CS_URS_2024_01/612325302" TargetMode="External" /><Relationship Id="rId52" Type="http://schemas.openxmlformats.org/officeDocument/2006/relationships/hyperlink" Target="https://podminky.urs.cz/item/CS_URS_2024_01/629991011" TargetMode="External" /><Relationship Id="rId53" Type="http://schemas.openxmlformats.org/officeDocument/2006/relationships/hyperlink" Target="https://podminky.urs.cz/item/CS_URS_2024_01/631312141" TargetMode="External" /><Relationship Id="rId54" Type="http://schemas.openxmlformats.org/officeDocument/2006/relationships/hyperlink" Target="https://podminky.urs.cz/item/CS_URS_2024_01/632450124" TargetMode="External" /><Relationship Id="rId55" Type="http://schemas.openxmlformats.org/officeDocument/2006/relationships/hyperlink" Target="https://podminky.urs.cz/item/CS_URS_2024_01/632453416" TargetMode="External" /><Relationship Id="rId56" Type="http://schemas.openxmlformats.org/officeDocument/2006/relationships/hyperlink" Target="https://podminky.urs.cz/item/CS_URS_2024_01/632481213" TargetMode="External" /><Relationship Id="rId57" Type="http://schemas.openxmlformats.org/officeDocument/2006/relationships/hyperlink" Target="https://podminky.urs.cz/item/CS_URS_2024_01/949101111" TargetMode="External" /><Relationship Id="rId58" Type="http://schemas.openxmlformats.org/officeDocument/2006/relationships/hyperlink" Target="https://podminky.urs.cz/item/CS_URS_2024_01/952901111" TargetMode="External" /><Relationship Id="rId59" Type="http://schemas.openxmlformats.org/officeDocument/2006/relationships/hyperlink" Target="https://podminky.urs.cz/item/CS_URS_2024_01/998011002" TargetMode="External" /><Relationship Id="rId60" Type="http://schemas.openxmlformats.org/officeDocument/2006/relationships/hyperlink" Target="https://podminky.urs.cz/item/CS_URS_2024_01/998011018" TargetMode="External" /><Relationship Id="rId61" Type="http://schemas.openxmlformats.org/officeDocument/2006/relationships/hyperlink" Target="https://podminky.urs.cz/item/CS_URS_2024_01/998011019" TargetMode="External" /><Relationship Id="rId62" Type="http://schemas.openxmlformats.org/officeDocument/2006/relationships/hyperlink" Target="https://podminky.urs.cz/item/CS_URS_2024_01/711111001" TargetMode="External" /><Relationship Id="rId63" Type="http://schemas.openxmlformats.org/officeDocument/2006/relationships/hyperlink" Target="https://podminky.urs.cz/item/CS_URS_2024_01/711112001" TargetMode="External" /><Relationship Id="rId64" Type="http://schemas.openxmlformats.org/officeDocument/2006/relationships/hyperlink" Target="https://podminky.urs.cz/item/CS_URS_2024_01/711141559" TargetMode="External" /><Relationship Id="rId65" Type="http://schemas.openxmlformats.org/officeDocument/2006/relationships/hyperlink" Target="https://podminky.urs.cz/item/CS_URS_2024_01/711142559" TargetMode="External" /><Relationship Id="rId66" Type="http://schemas.openxmlformats.org/officeDocument/2006/relationships/hyperlink" Target="https://podminky.urs.cz/item/CS_URS_2024_01/998711102" TargetMode="External" /><Relationship Id="rId67" Type="http://schemas.openxmlformats.org/officeDocument/2006/relationships/hyperlink" Target="https://podminky.urs.cz/item/CS_URS_2024_01/998711194" TargetMode="External" /><Relationship Id="rId68" Type="http://schemas.openxmlformats.org/officeDocument/2006/relationships/hyperlink" Target="https://podminky.urs.cz/item/CS_URS_2024_01/998711199" TargetMode="External" /><Relationship Id="rId69" Type="http://schemas.openxmlformats.org/officeDocument/2006/relationships/hyperlink" Target="https://podminky.urs.cz/item/CS_URS_2024_01/713121111" TargetMode="External" /><Relationship Id="rId70" Type="http://schemas.openxmlformats.org/officeDocument/2006/relationships/hyperlink" Target="https://podminky.urs.cz/item/CS_URS_2024_01/713131141" TargetMode="External" /><Relationship Id="rId71" Type="http://schemas.openxmlformats.org/officeDocument/2006/relationships/hyperlink" Target="https://podminky.urs.cz/item/CS_URS_2024_01/998713102" TargetMode="External" /><Relationship Id="rId72" Type="http://schemas.openxmlformats.org/officeDocument/2006/relationships/hyperlink" Target="https://podminky.urs.cz/item/CS_URS_2024_01/998713194" TargetMode="External" /><Relationship Id="rId73" Type="http://schemas.openxmlformats.org/officeDocument/2006/relationships/hyperlink" Target="https://podminky.urs.cz/item/CS_URS_2024_01/998713199" TargetMode="External" /><Relationship Id="rId74" Type="http://schemas.openxmlformats.org/officeDocument/2006/relationships/hyperlink" Target="https://podminky.urs.cz/item/CS_URS_2024_01/735151811" TargetMode="External" /><Relationship Id="rId75" Type="http://schemas.openxmlformats.org/officeDocument/2006/relationships/hyperlink" Target="https://podminky.urs.cz/item/CS_URS_2024_01/763121411" TargetMode="External" /><Relationship Id="rId76" Type="http://schemas.openxmlformats.org/officeDocument/2006/relationships/hyperlink" Target="https://podminky.urs.cz/item/CS_URS_2024_01/763131421" TargetMode="External" /><Relationship Id="rId77" Type="http://schemas.openxmlformats.org/officeDocument/2006/relationships/hyperlink" Target="https://podminky.urs.cz/item/CS_URS_2024_01/763131431" TargetMode="External" /><Relationship Id="rId78" Type="http://schemas.openxmlformats.org/officeDocument/2006/relationships/hyperlink" Target="https://podminky.urs.cz/item/CS_URS_2024_01/763131451" TargetMode="External" /><Relationship Id="rId79" Type="http://schemas.openxmlformats.org/officeDocument/2006/relationships/hyperlink" Target="https://podminky.urs.cz/item/CS_URS_2024_01/763131714" TargetMode="External" /><Relationship Id="rId80" Type="http://schemas.openxmlformats.org/officeDocument/2006/relationships/hyperlink" Target="https://podminky.urs.cz/item/CS_URS_2024_01/763131715" TargetMode="External" /><Relationship Id="rId81" Type="http://schemas.openxmlformats.org/officeDocument/2006/relationships/hyperlink" Target="https://podminky.urs.cz/item/CS_URS_2024_01/763131772" TargetMode="External" /><Relationship Id="rId82" Type="http://schemas.openxmlformats.org/officeDocument/2006/relationships/hyperlink" Target="https://podminky.urs.cz/item/CS_URS_2024_01/763131916" TargetMode="External" /><Relationship Id="rId83" Type="http://schemas.openxmlformats.org/officeDocument/2006/relationships/hyperlink" Target="https://podminky.urs.cz/item/CS_URS_2024_01/763132987" TargetMode="External" /><Relationship Id="rId84" Type="http://schemas.openxmlformats.org/officeDocument/2006/relationships/hyperlink" Target="https://podminky.urs.cz/item/CS_URS_2024_01/763171212" TargetMode="External" /><Relationship Id="rId85" Type="http://schemas.openxmlformats.org/officeDocument/2006/relationships/hyperlink" Target="https://podminky.urs.cz/item/CS_URS_2024_01/998763101" TargetMode="External" /><Relationship Id="rId86" Type="http://schemas.openxmlformats.org/officeDocument/2006/relationships/hyperlink" Target="https://podminky.urs.cz/item/CS_URS_2024_01/998763194" TargetMode="External" /><Relationship Id="rId87" Type="http://schemas.openxmlformats.org/officeDocument/2006/relationships/hyperlink" Target="https://podminky.urs.cz/item/CS_URS_2024_01/998763199" TargetMode="External" /><Relationship Id="rId88" Type="http://schemas.openxmlformats.org/officeDocument/2006/relationships/hyperlink" Target="https://podminky.urs.cz/item/CS_URS_2024_01/998766102" TargetMode="External" /><Relationship Id="rId89" Type="http://schemas.openxmlformats.org/officeDocument/2006/relationships/hyperlink" Target="https://podminky.urs.cz/item/CS_URS_2024_01/998766194" TargetMode="External" /><Relationship Id="rId90" Type="http://schemas.openxmlformats.org/officeDocument/2006/relationships/hyperlink" Target="https://podminky.urs.cz/item/CS_URS_2024_01/998766199" TargetMode="External" /><Relationship Id="rId91" Type="http://schemas.openxmlformats.org/officeDocument/2006/relationships/hyperlink" Target="https://podminky.urs.cz/item/CS_URS_2024_01/767113110" TargetMode="External" /><Relationship Id="rId92" Type="http://schemas.openxmlformats.org/officeDocument/2006/relationships/hyperlink" Target="https://podminky.urs.cz/item/CS_URS_2024_01/767640221" TargetMode="External" /><Relationship Id="rId93" Type="http://schemas.openxmlformats.org/officeDocument/2006/relationships/hyperlink" Target="https://podminky.urs.cz/item/CS_URS_2024_01/767646411" TargetMode="External" /><Relationship Id="rId94" Type="http://schemas.openxmlformats.org/officeDocument/2006/relationships/hyperlink" Target="https://podminky.urs.cz/item/CS_URS_2024_01/998767102" TargetMode="External" /><Relationship Id="rId95" Type="http://schemas.openxmlformats.org/officeDocument/2006/relationships/hyperlink" Target="https://podminky.urs.cz/item/CS_URS_2024_01/998767194" TargetMode="External" /><Relationship Id="rId96" Type="http://schemas.openxmlformats.org/officeDocument/2006/relationships/hyperlink" Target="https://podminky.urs.cz/item/CS_URS_2024_01/998767199" TargetMode="External" /><Relationship Id="rId97" Type="http://schemas.openxmlformats.org/officeDocument/2006/relationships/hyperlink" Target="https://podminky.urs.cz/item/CS_URS_2024_01/771111011" TargetMode="External" /><Relationship Id="rId98" Type="http://schemas.openxmlformats.org/officeDocument/2006/relationships/hyperlink" Target="https://podminky.urs.cz/item/CS_URS_2024_01/771121011" TargetMode="External" /><Relationship Id="rId99" Type="http://schemas.openxmlformats.org/officeDocument/2006/relationships/hyperlink" Target="https://podminky.urs.cz/item/CS_URS_2024_01/771151016" TargetMode="External" /><Relationship Id="rId100" Type="http://schemas.openxmlformats.org/officeDocument/2006/relationships/hyperlink" Target="https://podminky.urs.cz/item/CS_URS_2024_01/771574411" TargetMode="External" /><Relationship Id="rId101" Type="http://schemas.openxmlformats.org/officeDocument/2006/relationships/hyperlink" Target="https://podminky.urs.cz/item/CS_URS_2024_01/998771102" TargetMode="External" /><Relationship Id="rId102" Type="http://schemas.openxmlformats.org/officeDocument/2006/relationships/hyperlink" Target="https://podminky.urs.cz/item/CS_URS_2024_01/998771194" TargetMode="External" /><Relationship Id="rId103" Type="http://schemas.openxmlformats.org/officeDocument/2006/relationships/hyperlink" Target="https://podminky.urs.cz/item/CS_URS_2024_01/998771199" TargetMode="External" /><Relationship Id="rId104" Type="http://schemas.openxmlformats.org/officeDocument/2006/relationships/hyperlink" Target="https://podminky.urs.cz/item/CS_URS_2024_01/776111311" TargetMode="External" /><Relationship Id="rId105" Type="http://schemas.openxmlformats.org/officeDocument/2006/relationships/hyperlink" Target="https://podminky.urs.cz/item/CS_URS_2024_01/776121112" TargetMode="External" /><Relationship Id="rId106" Type="http://schemas.openxmlformats.org/officeDocument/2006/relationships/hyperlink" Target="https://podminky.urs.cz/item/CS_URS_2024_01/776141124" TargetMode="External" /><Relationship Id="rId107" Type="http://schemas.openxmlformats.org/officeDocument/2006/relationships/hyperlink" Target="https://podminky.urs.cz/item/CS_URS_2024_01/776221121" TargetMode="External" /><Relationship Id="rId108" Type="http://schemas.openxmlformats.org/officeDocument/2006/relationships/hyperlink" Target="https://podminky.urs.cz/item/CS_URS_2024_01/776231111" TargetMode="External" /><Relationship Id="rId109" Type="http://schemas.openxmlformats.org/officeDocument/2006/relationships/hyperlink" Target="https://podminky.urs.cz/item/CS_URS_2024_01/776411223" TargetMode="External" /><Relationship Id="rId110" Type="http://schemas.openxmlformats.org/officeDocument/2006/relationships/hyperlink" Target="https://podminky.urs.cz/item/CS_URS_2024_01/998776102" TargetMode="External" /><Relationship Id="rId111" Type="http://schemas.openxmlformats.org/officeDocument/2006/relationships/hyperlink" Target="https://podminky.urs.cz/item/CS_URS_2024_01/998776194" TargetMode="External" /><Relationship Id="rId112" Type="http://schemas.openxmlformats.org/officeDocument/2006/relationships/hyperlink" Target="https://podminky.urs.cz/item/CS_URS_2024_01/998776199" TargetMode="External" /><Relationship Id="rId113" Type="http://schemas.openxmlformats.org/officeDocument/2006/relationships/hyperlink" Target="https://podminky.urs.cz/item/CS_URS_2024_01/777111111" TargetMode="External" /><Relationship Id="rId114" Type="http://schemas.openxmlformats.org/officeDocument/2006/relationships/hyperlink" Target="https://podminky.urs.cz/item/CS_URS_2024_01/777111121" TargetMode="External" /><Relationship Id="rId115" Type="http://schemas.openxmlformats.org/officeDocument/2006/relationships/hyperlink" Target="https://podminky.urs.cz/item/CS_URS_2024_01/777131113" TargetMode="External" /><Relationship Id="rId116" Type="http://schemas.openxmlformats.org/officeDocument/2006/relationships/hyperlink" Target="https://podminky.urs.cz/item/CS_URS_2024_01/777521105" TargetMode="External" /><Relationship Id="rId117" Type="http://schemas.openxmlformats.org/officeDocument/2006/relationships/hyperlink" Target="https://podminky.urs.cz/item/CS_URS_2024_01/777622101" TargetMode="External" /><Relationship Id="rId118" Type="http://schemas.openxmlformats.org/officeDocument/2006/relationships/hyperlink" Target="https://podminky.urs.cz/item/CS_URS_2024_01/777911113" TargetMode="External" /><Relationship Id="rId119" Type="http://schemas.openxmlformats.org/officeDocument/2006/relationships/hyperlink" Target="https://podminky.urs.cz/item/CS_URS_2024_01/998777102" TargetMode="External" /><Relationship Id="rId120" Type="http://schemas.openxmlformats.org/officeDocument/2006/relationships/hyperlink" Target="https://podminky.urs.cz/item/CS_URS_2024_01/998777194" TargetMode="External" /><Relationship Id="rId121" Type="http://schemas.openxmlformats.org/officeDocument/2006/relationships/hyperlink" Target="https://podminky.urs.cz/item/CS_URS_2024_01/998777199" TargetMode="External" /><Relationship Id="rId122" Type="http://schemas.openxmlformats.org/officeDocument/2006/relationships/hyperlink" Target="https://podminky.urs.cz/item/CS_URS_2024_01/781111011" TargetMode="External" /><Relationship Id="rId123" Type="http://schemas.openxmlformats.org/officeDocument/2006/relationships/hyperlink" Target="https://podminky.urs.cz/item/CS_URS_2024_01/781121011" TargetMode="External" /><Relationship Id="rId124" Type="http://schemas.openxmlformats.org/officeDocument/2006/relationships/hyperlink" Target="https://podminky.urs.cz/item/CS_URS_2024_01/781131112" TargetMode="External" /><Relationship Id="rId125" Type="http://schemas.openxmlformats.org/officeDocument/2006/relationships/hyperlink" Target="https://podminky.urs.cz/item/CS_URS_2024_01/781472211" TargetMode="External" /><Relationship Id="rId126" Type="http://schemas.openxmlformats.org/officeDocument/2006/relationships/hyperlink" Target="https://podminky.urs.cz/item/CS_URS_2024_01/998781102" TargetMode="External" /><Relationship Id="rId127" Type="http://schemas.openxmlformats.org/officeDocument/2006/relationships/hyperlink" Target="https://podminky.urs.cz/item/CS_URS_2024_01/998781194" TargetMode="External" /><Relationship Id="rId128" Type="http://schemas.openxmlformats.org/officeDocument/2006/relationships/hyperlink" Target="https://podminky.urs.cz/item/CS_URS_2024_01/998781199" TargetMode="External" /><Relationship Id="rId129" Type="http://schemas.openxmlformats.org/officeDocument/2006/relationships/hyperlink" Target="https://podminky.urs.cz/item/CS_URS_2024_01/783933151" TargetMode="External" /><Relationship Id="rId130" Type="http://schemas.openxmlformats.org/officeDocument/2006/relationships/hyperlink" Target="https://podminky.urs.cz/item/CS_URS_2024_01/783937163" TargetMode="External" /><Relationship Id="rId131" Type="http://schemas.openxmlformats.org/officeDocument/2006/relationships/hyperlink" Target="https://podminky.urs.cz/item/CS_URS_2024_01/784111001" TargetMode="External" /><Relationship Id="rId132" Type="http://schemas.openxmlformats.org/officeDocument/2006/relationships/hyperlink" Target="https://podminky.urs.cz/item/CS_URS_2024_01/784111011" TargetMode="External" /><Relationship Id="rId133" Type="http://schemas.openxmlformats.org/officeDocument/2006/relationships/hyperlink" Target="https://podminky.urs.cz/item/CS_URS_2024_01/784161001" TargetMode="External" /><Relationship Id="rId134" Type="http://schemas.openxmlformats.org/officeDocument/2006/relationships/hyperlink" Target="https://podminky.urs.cz/item/CS_URS_2024_01/784181121" TargetMode="External" /><Relationship Id="rId135" Type="http://schemas.openxmlformats.org/officeDocument/2006/relationships/hyperlink" Target="https://podminky.urs.cz/item/CS_URS_2024_01/784211001" TargetMode="External" /><Relationship Id="rId13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213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721171803" TargetMode="External" /><Relationship Id="rId6" Type="http://schemas.openxmlformats.org/officeDocument/2006/relationships/hyperlink" Target="https://podminky.urs.cz/item/CS_URS_2024_01/721171808" TargetMode="External" /><Relationship Id="rId7" Type="http://schemas.openxmlformats.org/officeDocument/2006/relationships/hyperlink" Target="https://podminky.urs.cz/item/CS_URS_2024_01/721174043" TargetMode="External" /><Relationship Id="rId8" Type="http://schemas.openxmlformats.org/officeDocument/2006/relationships/hyperlink" Target="https://podminky.urs.cz/item/CS_URS_2024_01/721174044" TargetMode="External" /><Relationship Id="rId9" Type="http://schemas.openxmlformats.org/officeDocument/2006/relationships/hyperlink" Target="https://podminky.urs.cz/item/CS_URS_2024_01/721174045" TargetMode="External" /><Relationship Id="rId10" Type="http://schemas.openxmlformats.org/officeDocument/2006/relationships/hyperlink" Target="https://podminky.urs.cz/item/CS_URS_2024_01/721194105" TargetMode="External" /><Relationship Id="rId11" Type="http://schemas.openxmlformats.org/officeDocument/2006/relationships/hyperlink" Target="https://podminky.urs.cz/item/CS_URS_2024_01/721194109" TargetMode="External" /><Relationship Id="rId12" Type="http://schemas.openxmlformats.org/officeDocument/2006/relationships/hyperlink" Target="https://podminky.urs.cz/item/CS_URS_2024_01/721212125" TargetMode="External" /><Relationship Id="rId13" Type="http://schemas.openxmlformats.org/officeDocument/2006/relationships/hyperlink" Target="https://podminky.urs.cz/item/CS_URS_2024_01/721220801" TargetMode="External" /><Relationship Id="rId14" Type="http://schemas.openxmlformats.org/officeDocument/2006/relationships/hyperlink" Target="https://podminky.urs.cz/item/CS_URS_2024_01/721290111" TargetMode="External" /><Relationship Id="rId15" Type="http://schemas.openxmlformats.org/officeDocument/2006/relationships/hyperlink" Target="https://podminky.urs.cz/item/CS_URS_2024_01/998721102" TargetMode="External" /><Relationship Id="rId16" Type="http://schemas.openxmlformats.org/officeDocument/2006/relationships/hyperlink" Target="https://podminky.urs.cz/item/CS_URS_2024_01/998721122" TargetMode="External" /><Relationship Id="rId17" Type="http://schemas.openxmlformats.org/officeDocument/2006/relationships/hyperlink" Target="https://podminky.urs.cz/item/CS_URS_2024_01/998721194" TargetMode="External" /><Relationship Id="rId18" Type="http://schemas.openxmlformats.org/officeDocument/2006/relationships/hyperlink" Target="https://podminky.urs.cz/item/CS_URS_2024_01/998721199" TargetMode="External" /><Relationship Id="rId19" Type="http://schemas.openxmlformats.org/officeDocument/2006/relationships/hyperlink" Target="https://podminky.urs.cz/item/CS_URS_2024_01/722170801" TargetMode="External" /><Relationship Id="rId20" Type="http://schemas.openxmlformats.org/officeDocument/2006/relationships/hyperlink" Target="https://podminky.urs.cz/item/CS_URS_2024_01/722176112" TargetMode="External" /><Relationship Id="rId21" Type="http://schemas.openxmlformats.org/officeDocument/2006/relationships/hyperlink" Target="https://podminky.urs.cz/item/CS_URS_2024_01/722179192" TargetMode="External" /><Relationship Id="rId22" Type="http://schemas.openxmlformats.org/officeDocument/2006/relationships/hyperlink" Target="https://podminky.urs.cz/item/CS_URS_2024_01/722181221" TargetMode="External" /><Relationship Id="rId23" Type="http://schemas.openxmlformats.org/officeDocument/2006/relationships/hyperlink" Target="https://podminky.urs.cz/item/CS_URS_2024_01/722181251" TargetMode="External" /><Relationship Id="rId24" Type="http://schemas.openxmlformats.org/officeDocument/2006/relationships/hyperlink" Target="https://podminky.urs.cz/item/CS_URS_2024_01/722220111" TargetMode="External" /><Relationship Id="rId25" Type="http://schemas.openxmlformats.org/officeDocument/2006/relationships/hyperlink" Target="https://podminky.urs.cz/item/CS_URS_2024_01/722220121" TargetMode="External" /><Relationship Id="rId26" Type="http://schemas.openxmlformats.org/officeDocument/2006/relationships/hyperlink" Target="https://podminky.urs.cz/item/CS_URS_2024_01/722240123" TargetMode="External" /><Relationship Id="rId27" Type="http://schemas.openxmlformats.org/officeDocument/2006/relationships/hyperlink" Target="https://podminky.urs.cz/item/CS_URS_2024_01/722290234" TargetMode="External" /><Relationship Id="rId28" Type="http://schemas.openxmlformats.org/officeDocument/2006/relationships/hyperlink" Target="https://podminky.urs.cz/item/CS_URS_2024_01/998722102" TargetMode="External" /><Relationship Id="rId29" Type="http://schemas.openxmlformats.org/officeDocument/2006/relationships/hyperlink" Target="https://podminky.urs.cz/item/CS_URS_2024_01/998722122" TargetMode="External" /><Relationship Id="rId30" Type="http://schemas.openxmlformats.org/officeDocument/2006/relationships/hyperlink" Target="https://podminky.urs.cz/item/CS_URS_2024_01/998722194" TargetMode="External" /><Relationship Id="rId31" Type="http://schemas.openxmlformats.org/officeDocument/2006/relationships/hyperlink" Target="https://podminky.urs.cz/item/CS_URS_2024_01/998722199" TargetMode="External" /><Relationship Id="rId32" Type="http://schemas.openxmlformats.org/officeDocument/2006/relationships/hyperlink" Target="https://podminky.urs.cz/item/CS_URS_2024_01/725110811" TargetMode="External" /><Relationship Id="rId33" Type="http://schemas.openxmlformats.org/officeDocument/2006/relationships/hyperlink" Target="https://podminky.urs.cz/item/CS_URS_2024_01/725119125" TargetMode="External" /><Relationship Id="rId34" Type="http://schemas.openxmlformats.org/officeDocument/2006/relationships/hyperlink" Target="https://podminky.urs.cz/item/CS_URS_2024_01/725121015" TargetMode="External" /><Relationship Id="rId35" Type="http://schemas.openxmlformats.org/officeDocument/2006/relationships/hyperlink" Target="https://podminky.urs.cz/item/CS_URS_2024_01/725121527" TargetMode="External" /><Relationship Id="rId36" Type="http://schemas.openxmlformats.org/officeDocument/2006/relationships/hyperlink" Target="https://podminky.urs.cz/item/CS_URS_2024_01/725210821" TargetMode="External" /><Relationship Id="rId37" Type="http://schemas.openxmlformats.org/officeDocument/2006/relationships/hyperlink" Target="https://podminky.urs.cz/item/CS_URS_2024_01/725211601" TargetMode="External" /><Relationship Id="rId38" Type="http://schemas.openxmlformats.org/officeDocument/2006/relationships/hyperlink" Target="https://podminky.urs.cz/item/CS_URS_2024_01/725244215" TargetMode="External" /><Relationship Id="rId39" Type="http://schemas.openxmlformats.org/officeDocument/2006/relationships/hyperlink" Target="https://podminky.urs.cz/item/CS_URS_2024_01/725291650" TargetMode="External" /><Relationship Id="rId40" Type="http://schemas.openxmlformats.org/officeDocument/2006/relationships/hyperlink" Target="https://podminky.urs.cz/item/CS_URS_2024_01/725291652" TargetMode="External" /><Relationship Id="rId41" Type="http://schemas.openxmlformats.org/officeDocument/2006/relationships/hyperlink" Target="https://podminky.urs.cz/item/CS_URS_2024_01/725291653" TargetMode="External" /><Relationship Id="rId42" Type="http://schemas.openxmlformats.org/officeDocument/2006/relationships/hyperlink" Target="https://podminky.urs.cz/item/CS_URS_2024_01/725291664" TargetMode="External" /><Relationship Id="rId43" Type="http://schemas.openxmlformats.org/officeDocument/2006/relationships/hyperlink" Target="https://podminky.urs.cz/item/CS_URS_2024_01/781491011" TargetMode="External" /><Relationship Id="rId44" Type="http://schemas.openxmlformats.org/officeDocument/2006/relationships/hyperlink" Target="https://podminky.urs.cz/item/CS_URS_2024_01/725310823" TargetMode="External" /><Relationship Id="rId45" Type="http://schemas.openxmlformats.org/officeDocument/2006/relationships/hyperlink" Target="https://podminky.urs.cz/item/CS_URS_2024_01/725810811" TargetMode="External" /><Relationship Id="rId46" Type="http://schemas.openxmlformats.org/officeDocument/2006/relationships/hyperlink" Target="https://podminky.urs.cz/item/CS_URS_2024_01/725813111" TargetMode="External" /><Relationship Id="rId47" Type="http://schemas.openxmlformats.org/officeDocument/2006/relationships/hyperlink" Target="https://podminky.urs.cz/item/CS_URS_2024_01/725820801" TargetMode="External" /><Relationship Id="rId48" Type="http://schemas.openxmlformats.org/officeDocument/2006/relationships/hyperlink" Target="https://podminky.urs.cz/item/CS_URS_2024_01/725822612" TargetMode="External" /><Relationship Id="rId49" Type="http://schemas.openxmlformats.org/officeDocument/2006/relationships/hyperlink" Target="https://podminky.urs.cz/item/CS_URS_2024_01/725840850" TargetMode="External" /><Relationship Id="rId50" Type="http://schemas.openxmlformats.org/officeDocument/2006/relationships/hyperlink" Target="https://podminky.urs.cz/item/CS_URS_2024_01/725840860" TargetMode="External" /><Relationship Id="rId51" Type="http://schemas.openxmlformats.org/officeDocument/2006/relationships/hyperlink" Target="https://podminky.urs.cz/item/CS_URS_2021_02/725841311" TargetMode="External" /><Relationship Id="rId52" Type="http://schemas.openxmlformats.org/officeDocument/2006/relationships/hyperlink" Target="https://podminky.urs.cz/item/CS_URS_2024_01/725861102" TargetMode="External" /><Relationship Id="rId53" Type="http://schemas.openxmlformats.org/officeDocument/2006/relationships/hyperlink" Target="https://podminky.urs.cz/item/CS_URS_2024_01/725862103" TargetMode="External" /><Relationship Id="rId54" Type="http://schemas.openxmlformats.org/officeDocument/2006/relationships/hyperlink" Target="https://podminky.urs.cz/item/CS_URS_2024_01/998725102" TargetMode="External" /><Relationship Id="rId55" Type="http://schemas.openxmlformats.org/officeDocument/2006/relationships/hyperlink" Target="https://podminky.urs.cz/item/CS_URS_2024_01/998725122" TargetMode="External" /><Relationship Id="rId56" Type="http://schemas.openxmlformats.org/officeDocument/2006/relationships/hyperlink" Target="https://podminky.urs.cz/item/CS_URS_2024_01/998725194" TargetMode="External" /><Relationship Id="rId57" Type="http://schemas.openxmlformats.org/officeDocument/2006/relationships/hyperlink" Target="https://podminky.urs.cz/item/CS_URS_2024_01/998725199" TargetMode="External" /><Relationship Id="rId58" Type="http://schemas.openxmlformats.org/officeDocument/2006/relationships/hyperlink" Target="https://podminky.urs.cz/item/CS_URS_2024_01/726111031" TargetMode="External" /><Relationship Id="rId59" Type="http://schemas.openxmlformats.org/officeDocument/2006/relationships/hyperlink" Target="https://podminky.urs.cz/item/CS_URS_2024_01/727121101" TargetMode="External" /><Relationship Id="rId60" Type="http://schemas.openxmlformats.org/officeDocument/2006/relationships/hyperlink" Target="https://podminky.urs.cz/item/CS_URS_2024_01/727121107" TargetMode="External" /><Relationship Id="rId6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51111271" TargetMode="External" /><Relationship Id="rId2" Type="http://schemas.openxmlformats.org/officeDocument/2006/relationships/hyperlink" Target="https://podminky.urs.cz/item/CS_URS_2024_01/751322011" TargetMode="External" /><Relationship Id="rId3" Type="http://schemas.openxmlformats.org/officeDocument/2006/relationships/hyperlink" Target="https://podminky.urs.cz/item/CS_URS_2024_01/751537011" TargetMode="External" /><Relationship Id="rId4" Type="http://schemas.openxmlformats.org/officeDocument/2006/relationships/hyperlink" Target="https://podminky.urs.cz/item/CS_URS_2024_01/751537012" TargetMode="External" /><Relationship Id="rId5" Type="http://schemas.openxmlformats.org/officeDocument/2006/relationships/hyperlink" Target="https://podminky.urs.cz/item/CS_URS_2024_01/751572031" TargetMode="External" /><Relationship Id="rId6" Type="http://schemas.openxmlformats.org/officeDocument/2006/relationships/hyperlink" Target="https://podminky.urs.cz/item/CS_URS_2024_01/751572032" TargetMode="External" /><Relationship Id="rId7" Type="http://schemas.openxmlformats.org/officeDocument/2006/relationships/hyperlink" Target="https://podminky.urs.cz/item/CS_URS_2024_01/763171213" TargetMode="External" /><Relationship Id="rId8" Type="http://schemas.openxmlformats.org/officeDocument/2006/relationships/hyperlink" Target="https://podminky.urs.cz/item/CS_URS_2024_01/998751101" TargetMode="External" /><Relationship Id="rId9" Type="http://schemas.openxmlformats.org/officeDocument/2006/relationships/hyperlink" Target="https://podminky.urs.cz/item/CS_URS_2024_01/998751192" TargetMode="External" /><Relationship Id="rId10" Type="http://schemas.openxmlformats.org/officeDocument/2006/relationships/hyperlink" Target="https://podminky.urs.cz/item/CS_URS_2024_01/998751199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44000" TargetMode="External" /><Relationship Id="rId2" Type="http://schemas.openxmlformats.org/officeDocument/2006/relationships/hyperlink" Target="https://podminky.urs.cz/item/CS_URS_2024_01/013254000" TargetMode="External" /><Relationship Id="rId3" Type="http://schemas.openxmlformats.org/officeDocument/2006/relationships/hyperlink" Target="https://podminky.urs.cz/item/CS_URS_2024_01/020001000" TargetMode="External" /><Relationship Id="rId4" Type="http://schemas.openxmlformats.org/officeDocument/2006/relationships/hyperlink" Target="https://podminky.urs.cz/item/CS_URS_2024_01/030001000" TargetMode="External" /><Relationship Id="rId5" Type="http://schemas.openxmlformats.org/officeDocument/2006/relationships/hyperlink" Target="https://podminky.urs.cz/item/CS_URS_2024_01/039002000" TargetMode="External" /><Relationship Id="rId6" Type="http://schemas.openxmlformats.org/officeDocument/2006/relationships/hyperlink" Target="https://podminky.urs.cz/item/CS_URS_2024_01/043103000" TargetMode="External" /><Relationship Id="rId7" Type="http://schemas.openxmlformats.org/officeDocument/2006/relationships/hyperlink" Target="https://podminky.urs.cz/item/CS_URS_2024_01/045002000" TargetMode="External" /><Relationship Id="rId8" Type="http://schemas.openxmlformats.org/officeDocument/2006/relationships/hyperlink" Target="https://podminky.urs.cz/item/CS_URS_2024_01/071103000" TargetMode="External" /><Relationship Id="rId9" Type="http://schemas.openxmlformats.org/officeDocument/2006/relationships/hyperlink" Target="https://podminky.urs.cz/item/CS_URS_2024_01/090001000" TargetMode="External" /><Relationship Id="rId10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24/01/03A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úpravy se změnou užívání, Edisonova 793/84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Ostrava Hrabůvka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13. 2. 2024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Úřad městského obvodu Ostrava Jih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 Petr Fraš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Petr Fraš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Bourací práce'!J30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'01 - Bourací práce'!P94</f>
        <v>0</v>
      </c>
      <c r="AV55" s="122">
        <f>'01 - Bourací práce'!J33</f>
        <v>0</v>
      </c>
      <c r="AW55" s="122">
        <f>'01 - Bourací práce'!J34</f>
        <v>0</v>
      </c>
      <c r="AX55" s="122">
        <f>'01 - Bourací práce'!J35</f>
        <v>0</v>
      </c>
      <c r="AY55" s="122">
        <f>'01 - Bourací práce'!J36</f>
        <v>0</v>
      </c>
      <c r="AZ55" s="122">
        <f>'01 - Bourací práce'!F33</f>
        <v>0</v>
      </c>
      <c r="BA55" s="122">
        <f>'01 - Bourací práce'!F34</f>
        <v>0</v>
      </c>
      <c r="BB55" s="122">
        <f>'01 - Bourací práce'!F35</f>
        <v>0</v>
      </c>
      <c r="BC55" s="122">
        <f>'01 - Bourací práce'!F36</f>
        <v>0</v>
      </c>
      <c r="BD55" s="124">
        <f>'01 - Bourací práce'!F37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Nový stav'!J30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'02 - Nový stav'!P99</f>
        <v>0</v>
      </c>
      <c r="AV56" s="122">
        <f>'02 - Nový stav'!J33</f>
        <v>0</v>
      </c>
      <c r="AW56" s="122">
        <f>'02 - Nový stav'!J34</f>
        <v>0</v>
      </c>
      <c r="AX56" s="122">
        <f>'02 - Nový stav'!J35</f>
        <v>0</v>
      </c>
      <c r="AY56" s="122">
        <f>'02 - Nový stav'!J36</f>
        <v>0</v>
      </c>
      <c r="AZ56" s="122">
        <f>'02 - Nový stav'!F33</f>
        <v>0</v>
      </c>
      <c r="BA56" s="122">
        <f>'02 - Nový stav'!F34</f>
        <v>0</v>
      </c>
      <c r="BB56" s="122">
        <f>'02 - Nový stav'!F35</f>
        <v>0</v>
      </c>
      <c r="BC56" s="122">
        <f>'02 - Nový stav'!F36</f>
        <v>0</v>
      </c>
      <c r="BD56" s="124">
        <f>'02 - Nový stav'!F37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16.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ZTI'!J30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'03 - ZTI'!P87</f>
        <v>0</v>
      </c>
      <c r="AV57" s="122">
        <f>'03 - ZTI'!J33</f>
        <v>0</v>
      </c>
      <c r="AW57" s="122">
        <f>'03 - ZTI'!J34</f>
        <v>0</v>
      </c>
      <c r="AX57" s="122">
        <f>'03 - ZTI'!J35</f>
        <v>0</v>
      </c>
      <c r="AY57" s="122">
        <f>'03 - ZTI'!J36</f>
        <v>0</v>
      </c>
      <c r="AZ57" s="122">
        <f>'03 - ZTI'!F33</f>
        <v>0</v>
      </c>
      <c r="BA57" s="122">
        <f>'03 - ZTI'!F34</f>
        <v>0</v>
      </c>
      <c r="BB57" s="122">
        <f>'03 - ZTI'!F35</f>
        <v>0</v>
      </c>
      <c r="BC57" s="122">
        <f>'03 - ZTI'!F36</f>
        <v>0</v>
      </c>
      <c r="BD57" s="124">
        <f>'03 - ZTI'!F37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16.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Elektroinstalace sil...'!J30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1">
        <v>0</v>
      </c>
      <c r="AT58" s="122">
        <f>ROUND(SUM(AV58:AW58),2)</f>
        <v>0</v>
      </c>
      <c r="AU58" s="123">
        <f>'04 - Elektroinstalace sil...'!P81</f>
        <v>0</v>
      </c>
      <c r="AV58" s="122">
        <f>'04 - Elektroinstalace sil...'!J33</f>
        <v>0</v>
      </c>
      <c r="AW58" s="122">
        <f>'04 - Elektroinstalace sil...'!J34</f>
        <v>0</v>
      </c>
      <c r="AX58" s="122">
        <f>'04 - Elektroinstalace sil...'!J35</f>
        <v>0</v>
      </c>
      <c r="AY58" s="122">
        <f>'04 - Elektroinstalace sil...'!J36</f>
        <v>0</v>
      </c>
      <c r="AZ58" s="122">
        <f>'04 - Elektroinstalace sil...'!F33</f>
        <v>0</v>
      </c>
      <c r="BA58" s="122">
        <f>'04 - Elektroinstalace sil...'!F34</f>
        <v>0</v>
      </c>
      <c r="BB58" s="122">
        <f>'04 - Elektroinstalace sil...'!F35</f>
        <v>0</v>
      </c>
      <c r="BC58" s="122">
        <f>'04 - Elektroinstalace sil...'!F36</f>
        <v>0</v>
      </c>
      <c r="BD58" s="124">
        <f>'04 - Elektroinstalace sil...'!F37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7" customFormat="1" ht="16.5" customHeight="1">
      <c r="A59" s="113" t="s">
        <v>75</v>
      </c>
      <c r="B59" s="114"/>
      <c r="C59" s="115"/>
      <c r="D59" s="116" t="s">
        <v>91</v>
      </c>
      <c r="E59" s="116"/>
      <c r="F59" s="116"/>
      <c r="G59" s="116"/>
      <c r="H59" s="116"/>
      <c r="I59" s="117"/>
      <c r="J59" s="116" t="s">
        <v>92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Elektroinstalace sla...'!J30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78</v>
      </c>
      <c r="AR59" s="120"/>
      <c r="AS59" s="121">
        <v>0</v>
      </c>
      <c r="AT59" s="122">
        <f>ROUND(SUM(AV59:AW59),2)</f>
        <v>0</v>
      </c>
      <c r="AU59" s="123">
        <f>'05 - Elektroinstalace sla...'!P81</f>
        <v>0</v>
      </c>
      <c r="AV59" s="122">
        <f>'05 - Elektroinstalace sla...'!J33</f>
        <v>0</v>
      </c>
      <c r="AW59" s="122">
        <f>'05 - Elektroinstalace sla...'!J34</f>
        <v>0</v>
      </c>
      <c r="AX59" s="122">
        <f>'05 - Elektroinstalace sla...'!J35</f>
        <v>0</v>
      </c>
      <c r="AY59" s="122">
        <f>'05 - Elektroinstalace sla...'!J36</f>
        <v>0</v>
      </c>
      <c r="AZ59" s="122">
        <f>'05 - Elektroinstalace sla...'!F33</f>
        <v>0</v>
      </c>
      <c r="BA59" s="122">
        <f>'05 - Elektroinstalace sla...'!F34</f>
        <v>0</v>
      </c>
      <c r="BB59" s="122">
        <f>'05 - Elektroinstalace sla...'!F35</f>
        <v>0</v>
      </c>
      <c r="BC59" s="122">
        <f>'05 - Elektroinstalace sla...'!F36</f>
        <v>0</v>
      </c>
      <c r="BD59" s="124">
        <f>'05 - Elektroinstalace sla...'!F37</f>
        <v>0</v>
      </c>
      <c r="BE59" s="7"/>
      <c r="BT59" s="125" t="s">
        <v>79</v>
      </c>
      <c r="BV59" s="125" t="s">
        <v>73</v>
      </c>
      <c r="BW59" s="125" t="s">
        <v>93</v>
      </c>
      <c r="BX59" s="125" t="s">
        <v>5</v>
      </c>
      <c r="CL59" s="125" t="s">
        <v>19</v>
      </c>
      <c r="CM59" s="125" t="s">
        <v>81</v>
      </c>
    </row>
    <row r="60" s="7" customFormat="1" ht="16.5" customHeight="1">
      <c r="A60" s="113" t="s">
        <v>75</v>
      </c>
      <c r="B60" s="114"/>
      <c r="C60" s="115"/>
      <c r="D60" s="116" t="s">
        <v>94</v>
      </c>
      <c r="E60" s="116"/>
      <c r="F60" s="116"/>
      <c r="G60" s="116"/>
      <c r="H60" s="116"/>
      <c r="I60" s="117"/>
      <c r="J60" s="116" t="s">
        <v>95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'06 - VZT'!J30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78</v>
      </c>
      <c r="AR60" s="120"/>
      <c r="AS60" s="121">
        <v>0</v>
      </c>
      <c r="AT60" s="122">
        <f>ROUND(SUM(AV60:AW60),2)</f>
        <v>0</v>
      </c>
      <c r="AU60" s="123">
        <f>'06 - VZT'!P81</f>
        <v>0</v>
      </c>
      <c r="AV60" s="122">
        <f>'06 - VZT'!J33</f>
        <v>0</v>
      </c>
      <c r="AW60" s="122">
        <f>'06 - VZT'!J34</f>
        <v>0</v>
      </c>
      <c r="AX60" s="122">
        <f>'06 - VZT'!J35</f>
        <v>0</v>
      </c>
      <c r="AY60" s="122">
        <f>'06 - VZT'!J36</f>
        <v>0</v>
      </c>
      <c r="AZ60" s="122">
        <f>'06 - VZT'!F33</f>
        <v>0</v>
      </c>
      <c r="BA60" s="122">
        <f>'06 - VZT'!F34</f>
        <v>0</v>
      </c>
      <c r="BB60" s="122">
        <f>'06 - VZT'!F35</f>
        <v>0</v>
      </c>
      <c r="BC60" s="122">
        <f>'06 - VZT'!F36</f>
        <v>0</v>
      </c>
      <c r="BD60" s="124">
        <f>'06 - VZT'!F37</f>
        <v>0</v>
      </c>
      <c r="BE60" s="7"/>
      <c r="BT60" s="125" t="s">
        <v>79</v>
      </c>
      <c r="BV60" s="125" t="s">
        <v>73</v>
      </c>
      <c r="BW60" s="125" t="s">
        <v>96</v>
      </c>
      <c r="BX60" s="125" t="s">
        <v>5</v>
      </c>
      <c r="CL60" s="125" t="s">
        <v>19</v>
      </c>
      <c r="CM60" s="125" t="s">
        <v>81</v>
      </c>
    </row>
    <row r="61" s="7" customFormat="1" ht="16.5" customHeight="1">
      <c r="A61" s="113" t="s">
        <v>75</v>
      </c>
      <c r="B61" s="114"/>
      <c r="C61" s="115"/>
      <c r="D61" s="116" t="s">
        <v>97</v>
      </c>
      <c r="E61" s="116"/>
      <c r="F61" s="116"/>
      <c r="G61" s="116"/>
      <c r="H61" s="116"/>
      <c r="I61" s="117"/>
      <c r="J61" s="116" t="s">
        <v>98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'07 - VRN'!J30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78</v>
      </c>
      <c r="AR61" s="120"/>
      <c r="AS61" s="126">
        <v>0</v>
      </c>
      <c r="AT61" s="127">
        <f>ROUND(SUM(AV61:AW61),2)</f>
        <v>0</v>
      </c>
      <c r="AU61" s="128">
        <f>'07 - VRN'!P86</f>
        <v>0</v>
      </c>
      <c r="AV61" s="127">
        <f>'07 - VRN'!J33</f>
        <v>0</v>
      </c>
      <c r="AW61" s="127">
        <f>'07 - VRN'!J34</f>
        <v>0</v>
      </c>
      <c r="AX61" s="127">
        <f>'07 - VRN'!J35</f>
        <v>0</v>
      </c>
      <c r="AY61" s="127">
        <f>'07 - VRN'!J36</f>
        <v>0</v>
      </c>
      <c r="AZ61" s="127">
        <f>'07 - VRN'!F33</f>
        <v>0</v>
      </c>
      <c r="BA61" s="127">
        <f>'07 - VRN'!F34</f>
        <v>0</v>
      </c>
      <c r="BB61" s="127">
        <f>'07 - VRN'!F35</f>
        <v>0</v>
      </c>
      <c r="BC61" s="127">
        <f>'07 - VRN'!F36</f>
        <v>0</v>
      </c>
      <c r="BD61" s="129">
        <f>'07 - VRN'!F37</f>
        <v>0</v>
      </c>
      <c r="BE61" s="7"/>
      <c r="BT61" s="125" t="s">
        <v>79</v>
      </c>
      <c r="BV61" s="125" t="s">
        <v>73</v>
      </c>
      <c r="BW61" s="125" t="s">
        <v>99</v>
      </c>
      <c r="BX61" s="125" t="s">
        <v>5</v>
      </c>
      <c r="CL61" s="125" t="s">
        <v>19</v>
      </c>
      <c r="CM61" s="125" t="s">
        <v>81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9CUauqJcpG6V4MjeLMjmN9LDuSjP7ziaPDJFBv7YDpjBRD3dDVgX+kWWrtzWO7KneBrKvVZdbvKqydM1xWSwQw==" hashValue="mQ0W/E7LMF81B2XU3ZyC2soPV3MW6+J8RPccnBZzUJiUao8j5cRpAOR5mULdL1IdUBLeoxiuESwRCs/Bn6LIa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Bourací práce'!C2" display="/"/>
    <hyperlink ref="A56" location="'02 - Nový stav'!C2" display="/"/>
    <hyperlink ref="A57" location="'03 - ZTI'!C2" display="/"/>
    <hyperlink ref="A58" location="'04 - Elektroinstalace sil...'!C2" display="/"/>
    <hyperlink ref="A59" location="'05 - Elektroinstalace sla...'!C2" display="/"/>
    <hyperlink ref="A60" location="'06 - VZT'!C2" display="/"/>
    <hyperlink ref="A61" location="'07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se změnou užívání, Edisonova 793/84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ROUND((SUM(BE94:BE322)),  2)</f>
        <v>0</v>
      </c>
      <c r="G33" s="40"/>
      <c r="H33" s="40"/>
      <c r="I33" s="150">
        <v>0.20999999999999999</v>
      </c>
      <c r="J33" s="149">
        <f>ROUND(((SUM(BE94:BE322))*I33),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ROUND((SUM(BF94:BF322)),  2)</f>
        <v>0</v>
      </c>
      <c r="G34" s="40"/>
      <c r="H34" s="40"/>
      <c r="I34" s="150">
        <v>0.12</v>
      </c>
      <c r="J34" s="149">
        <f>ROUND(((SUM(BF94:BF322))*I34),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ROUND((SUM(BG94:BG322)),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ROUND((SUM(BH94:BH322)),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ROUND((SUM(BI94:BI322)),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se změnou užívání, Edisonova 793/84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Bourací práce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Ostrava Hrabůvka</v>
      </c>
      <c r="G52" s="42"/>
      <c r="H52" s="42"/>
      <c r="I52" s="34" t="s">
        <v>23</v>
      </c>
      <c r="J52" s="74" t="str">
        <f>IF(J12="","",J12)</f>
        <v>13. 2. 2024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Úřad městského obvodu Ostrava Jih</v>
      </c>
      <c r="G54" s="42"/>
      <c r="H54" s="42"/>
      <c r="I54" s="34" t="s">
        <v>31</v>
      </c>
      <c r="J54" s="38" t="str">
        <f>E21</f>
        <v>Ing. Petr Fraš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J95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108</v>
      </c>
      <c r="E61" s="176"/>
      <c r="F61" s="176"/>
      <c r="G61" s="176"/>
      <c r="H61" s="176"/>
      <c r="I61" s="176"/>
      <c r="J61" s="177">
        <f>J96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</v>
      </c>
      <c r="E62" s="176"/>
      <c r="F62" s="176"/>
      <c r="G62" s="176"/>
      <c r="H62" s="176"/>
      <c r="I62" s="176"/>
      <c r="J62" s="177">
        <f>J133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J238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111</v>
      </c>
      <c r="E64" s="170"/>
      <c r="F64" s="170"/>
      <c r="G64" s="170"/>
      <c r="H64" s="170"/>
      <c r="I64" s="170"/>
      <c r="J64" s="171">
        <f>J248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112</v>
      </c>
      <c r="E65" s="176"/>
      <c r="F65" s="176"/>
      <c r="G65" s="176"/>
      <c r="H65" s="176"/>
      <c r="I65" s="176"/>
      <c r="J65" s="177">
        <f>J249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113</v>
      </c>
      <c r="E66" s="176"/>
      <c r="F66" s="176"/>
      <c r="G66" s="176"/>
      <c r="H66" s="176"/>
      <c r="I66" s="176"/>
      <c r="J66" s="177">
        <f>J254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114</v>
      </c>
      <c r="E67" s="176"/>
      <c r="F67" s="176"/>
      <c r="G67" s="176"/>
      <c r="H67" s="176"/>
      <c r="I67" s="176"/>
      <c r="J67" s="177">
        <f>J259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115</v>
      </c>
      <c r="E68" s="176"/>
      <c r="F68" s="176"/>
      <c r="G68" s="176"/>
      <c r="H68" s="176"/>
      <c r="I68" s="176"/>
      <c r="J68" s="177">
        <f>J281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116</v>
      </c>
      <c r="E69" s="176"/>
      <c r="F69" s="176"/>
      <c r="G69" s="176"/>
      <c r="H69" s="176"/>
      <c r="I69" s="176"/>
      <c r="J69" s="177">
        <f>J286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117</v>
      </c>
      <c r="E70" s="176"/>
      <c r="F70" s="176"/>
      <c r="G70" s="176"/>
      <c r="H70" s="176"/>
      <c r="I70" s="176"/>
      <c r="J70" s="177">
        <f>J294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118</v>
      </c>
      <c r="E71" s="176"/>
      <c r="F71" s="176"/>
      <c r="G71" s="176"/>
      <c r="H71" s="176"/>
      <c r="I71" s="176"/>
      <c r="J71" s="177">
        <f>J299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119</v>
      </c>
      <c r="E72" s="176"/>
      <c r="F72" s="176"/>
      <c r="G72" s="176"/>
      <c r="H72" s="176"/>
      <c r="I72" s="176"/>
      <c r="J72" s="177">
        <f>J304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120</v>
      </c>
      <c r="E73" s="176"/>
      <c r="F73" s="176"/>
      <c r="G73" s="176"/>
      <c r="H73" s="176"/>
      <c r="I73" s="176"/>
      <c r="J73" s="177">
        <f>J313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121</v>
      </c>
      <c r="E74" s="176"/>
      <c r="F74" s="176"/>
      <c r="G74" s="176"/>
      <c r="H74" s="176"/>
      <c r="I74" s="176"/>
      <c r="J74" s="177">
        <f>J318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122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62" t="str">
        <f>E7</f>
        <v>Stavební úpravy se změnou užívání, Edisonova 793/84</v>
      </c>
      <c r="F84" s="34"/>
      <c r="G84" s="34"/>
      <c r="H84" s="34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101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01 - Bourací práce</v>
      </c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>Ostrava Hrabůvka</v>
      </c>
      <c r="G88" s="42"/>
      <c r="H88" s="42"/>
      <c r="I88" s="34" t="s">
        <v>23</v>
      </c>
      <c r="J88" s="74" t="str">
        <f>IF(J12="","",J12)</f>
        <v>13. 2. 2024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E15</f>
        <v>Úřad městského obvodu Ostrava Jih</v>
      </c>
      <c r="G90" s="42"/>
      <c r="H90" s="42"/>
      <c r="I90" s="34" t="s">
        <v>31</v>
      </c>
      <c r="J90" s="38" t="str">
        <f>E21</f>
        <v>Ing. Petr Fraš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29</v>
      </c>
      <c r="D91" s="42"/>
      <c r="E91" s="42"/>
      <c r="F91" s="29" t="str">
        <f>IF(E18="","",E18)</f>
        <v>Vyplň údaj</v>
      </c>
      <c r="G91" s="42"/>
      <c r="H91" s="42"/>
      <c r="I91" s="34" t="s">
        <v>34</v>
      </c>
      <c r="J91" s="38" t="str">
        <f>E24</f>
        <v>Ing. Petr Fraš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9"/>
      <c r="B93" s="180"/>
      <c r="C93" s="181" t="s">
        <v>123</v>
      </c>
      <c r="D93" s="182" t="s">
        <v>56</v>
      </c>
      <c r="E93" s="182" t="s">
        <v>52</v>
      </c>
      <c r="F93" s="182" t="s">
        <v>53</v>
      </c>
      <c r="G93" s="182" t="s">
        <v>124</v>
      </c>
      <c r="H93" s="182" t="s">
        <v>125</v>
      </c>
      <c r="I93" s="182" t="s">
        <v>126</v>
      </c>
      <c r="J93" s="182" t="s">
        <v>105</v>
      </c>
      <c r="K93" s="183" t="s">
        <v>127</v>
      </c>
      <c r="L93" s="184"/>
      <c r="M93" s="94" t="s">
        <v>19</v>
      </c>
      <c r="N93" s="95" t="s">
        <v>41</v>
      </c>
      <c r="O93" s="95" t="s">
        <v>128</v>
      </c>
      <c r="P93" s="95" t="s">
        <v>129</v>
      </c>
      <c r="Q93" s="95" t="s">
        <v>130</v>
      </c>
      <c r="R93" s="95" t="s">
        <v>131</v>
      </c>
      <c r="S93" s="95" t="s">
        <v>132</v>
      </c>
      <c r="T93" s="96" t="s">
        <v>133</v>
      </c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</row>
    <row r="94" s="2" customFormat="1" ht="22.8" customHeight="1">
      <c r="A94" s="40"/>
      <c r="B94" s="41"/>
      <c r="C94" s="101" t="s">
        <v>134</v>
      </c>
      <c r="D94" s="42"/>
      <c r="E94" s="42"/>
      <c r="F94" s="42"/>
      <c r="G94" s="42"/>
      <c r="H94" s="42"/>
      <c r="I94" s="42"/>
      <c r="J94" s="185">
        <f>BK94</f>
        <v>0</v>
      </c>
      <c r="K94" s="42"/>
      <c r="L94" s="46"/>
      <c r="M94" s="97"/>
      <c r="N94" s="186"/>
      <c r="O94" s="98"/>
      <c r="P94" s="187">
        <f>P95+P248</f>
        <v>0</v>
      </c>
      <c r="Q94" s="98"/>
      <c r="R94" s="187">
        <f>R95+R248</f>
        <v>7.8865883999999999</v>
      </c>
      <c r="S94" s="98"/>
      <c r="T94" s="188">
        <f>T95+T248</f>
        <v>383.2226718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70</v>
      </c>
      <c r="AU94" s="19" t="s">
        <v>106</v>
      </c>
      <c r="BK94" s="189">
        <f>BK95+BK248</f>
        <v>0</v>
      </c>
    </row>
    <row r="95" s="12" customFormat="1" ht="25.92" customHeight="1">
      <c r="A95" s="12"/>
      <c r="B95" s="190"/>
      <c r="C95" s="191"/>
      <c r="D95" s="192" t="s">
        <v>70</v>
      </c>
      <c r="E95" s="193" t="s">
        <v>135</v>
      </c>
      <c r="F95" s="193" t="s">
        <v>136</v>
      </c>
      <c r="G95" s="191"/>
      <c r="H95" s="191"/>
      <c r="I95" s="194"/>
      <c r="J95" s="195">
        <f>BK95</f>
        <v>0</v>
      </c>
      <c r="K95" s="191"/>
      <c r="L95" s="196"/>
      <c r="M95" s="197"/>
      <c r="N95" s="198"/>
      <c r="O95" s="198"/>
      <c r="P95" s="199">
        <f>P96+P133+P238</f>
        <v>0</v>
      </c>
      <c r="Q95" s="198"/>
      <c r="R95" s="199">
        <f>R96+R133+R238</f>
        <v>7.8865883999999999</v>
      </c>
      <c r="S95" s="198"/>
      <c r="T95" s="200">
        <f>T96+T133+T238</f>
        <v>364.855547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79</v>
      </c>
      <c r="AT95" s="202" t="s">
        <v>70</v>
      </c>
      <c r="AU95" s="202" t="s">
        <v>71</v>
      </c>
      <c r="AY95" s="201" t="s">
        <v>137</v>
      </c>
      <c r="BK95" s="203">
        <f>BK96+BK133+BK238</f>
        <v>0</v>
      </c>
    </row>
    <row r="96" s="12" customFormat="1" ht="22.8" customHeight="1">
      <c r="A96" s="12"/>
      <c r="B96" s="190"/>
      <c r="C96" s="191"/>
      <c r="D96" s="192" t="s">
        <v>70</v>
      </c>
      <c r="E96" s="204" t="s">
        <v>79</v>
      </c>
      <c r="F96" s="204" t="s">
        <v>138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SUM(P97:P132)</f>
        <v>0</v>
      </c>
      <c r="Q96" s="198"/>
      <c r="R96" s="199">
        <f>SUM(R97:R132)</f>
        <v>7.8865883999999999</v>
      </c>
      <c r="S96" s="198"/>
      <c r="T96" s="200">
        <f>SUM(T97:T132)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79</v>
      </c>
      <c r="AT96" s="202" t="s">
        <v>70</v>
      </c>
      <c r="AU96" s="202" t="s">
        <v>79</v>
      </c>
      <c r="AY96" s="201" t="s">
        <v>137</v>
      </c>
      <c r="BK96" s="203">
        <f>SUM(BK97:BK132)</f>
        <v>0</v>
      </c>
    </row>
    <row r="97" s="2" customFormat="1" ht="24.15" customHeight="1">
      <c r="A97" s="40"/>
      <c r="B97" s="41"/>
      <c r="C97" s="206" t="s">
        <v>79</v>
      </c>
      <c r="D97" s="206" t="s">
        <v>139</v>
      </c>
      <c r="E97" s="207" t="s">
        <v>140</v>
      </c>
      <c r="F97" s="208" t="s">
        <v>141</v>
      </c>
      <c r="G97" s="209" t="s">
        <v>142</v>
      </c>
      <c r="H97" s="210">
        <v>11.381</v>
      </c>
      <c r="I97" s="211"/>
      <c r="J97" s="212">
        <f>ROUND(I97*H97,2)</f>
        <v>0</v>
      </c>
      <c r="K97" s="208" t="s">
        <v>143</v>
      </c>
      <c r="L97" s="46"/>
      <c r="M97" s="213" t="s">
        <v>19</v>
      </c>
      <c r="N97" s="214" t="s">
        <v>42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144</v>
      </c>
      <c r="AT97" s="217" t="s">
        <v>139</v>
      </c>
      <c r="AU97" s="217" t="s">
        <v>81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79</v>
      </c>
      <c r="BK97" s="218">
        <f>ROUND(I97*H97,2)</f>
        <v>0</v>
      </c>
      <c r="BL97" s="19" t="s">
        <v>144</v>
      </c>
      <c r="BM97" s="217" t="s">
        <v>145</v>
      </c>
    </row>
    <row r="98" s="2" customFormat="1">
      <c r="A98" s="40"/>
      <c r="B98" s="41"/>
      <c r="C98" s="42"/>
      <c r="D98" s="219" t="s">
        <v>146</v>
      </c>
      <c r="E98" s="42"/>
      <c r="F98" s="220" t="s">
        <v>147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146</v>
      </c>
      <c r="AU98" s="19" t="s">
        <v>81</v>
      </c>
    </row>
    <row r="99" s="13" customFormat="1">
      <c r="A99" s="13"/>
      <c r="B99" s="224"/>
      <c r="C99" s="225"/>
      <c r="D99" s="226" t="s">
        <v>148</v>
      </c>
      <c r="E99" s="227" t="s">
        <v>19</v>
      </c>
      <c r="F99" s="228" t="s">
        <v>149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148</v>
      </c>
      <c r="AU99" s="234" t="s">
        <v>81</v>
      </c>
      <c r="AV99" s="13" t="s">
        <v>79</v>
      </c>
      <c r="AW99" s="13" t="s">
        <v>33</v>
      </c>
      <c r="AX99" s="13" t="s">
        <v>71</v>
      </c>
      <c r="AY99" s="234" t="s">
        <v>137</v>
      </c>
    </row>
    <row r="100" s="14" customFormat="1">
      <c r="A100" s="14"/>
      <c r="B100" s="235"/>
      <c r="C100" s="236"/>
      <c r="D100" s="226" t="s">
        <v>148</v>
      </c>
      <c r="E100" s="237" t="s">
        <v>19</v>
      </c>
      <c r="F100" s="238" t="s">
        <v>150</v>
      </c>
      <c r="G100" s="236"/>
      <c r="H100" s="239">
        <v>11.381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148</v>
      </c>
      <c r="AU100" s="245" t="s">
        <v>81</v>
      </c>
      <c r="AV100" s="14" t="s">
        <v>81</v>
      </c>
      <c r="AW100" s="14" t="s">
        <v>33</v>
      </c>
      <c r="AX100" s="14" t="s">
        <v>79</v>
      </c>
      <c r="AY100" s="245" t="s">
        <v>137</v>
      </c>
    </row>
    <row r="101" s="2" customFormat="1" ht="16.5" customHeight="1">
      <c r="A101" s="40"/>
      <c r="B101" s="41"/>
      <c r="C101" s="206" t="s">
        <v>81</v>
      </c>
      <c r="D101" s="206" t="s">
        <v>139</v>
      </c>
      <c r="E101" s="207" t="s">
        <v>151</v>
      </c>
      <c r="F101" s="208" t="s">
        <v>152</v>
      </c>
      <c r="G101" s="209" t="s">
        <v>142</v>
      </c>
      <c r="H101" s="210">
        <v>18.135999999999999</v>
      </c>
      <c r="I101" s="211"/>
      <c r="J101" s="212">
        <f>ROUND(I101*H101,2)</f>
        <v>0</v>
      </c>
      <c r="K101" s="208" t="s">
        <v>143</v>
      </c>
      <c r="L101" s="46"/>
      <c r="M101" s="213" t="s">
        <v>19</v>
      </c>
      <c r="N101" s="214" t="s">
        <v>42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144</v>
      </c>
      <c r="AT101" s="217" t="s">
        <v>139</v>
      </c>
      <c r="AU101" s="217" t="s">
        <v>81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79</v>
      </c>
      <c r="BK101" s="218">
        <f>ROUND(I101*H101,2)</f>
        <v>0</v>
      </c>
      <c r="BL101" s="19" t="s">
        <v>144</v>
      </c>
      <c r="BM101" s="217" t="s">
        <v>153</v>
      </c>
    </row>
    <row r="102" s="2" customFormat="1">
      <c r="A102" s="40"/>
      <c r="B102" s="41"/>
      <c r="C102" s="42"/>
      <c r="D102" s="219" t="s">
        <v>146</v>
      </c>
      <c r="E102" s="42"/>
      <c r="F102" s="220" t="s">
        <v>154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146</v>
      </c>
      <c r="AU102" s="19" t="s">
        <v>81</v>
      </c>
    </row>
    <row r="103" s="13" customFormat="1">
      <c r="A103" s="13"/>
      <c r="B103" s="224"/>
      <c r="C103" s="225"/>
      <c r="D103" s="226" t="s">
        <v>148</v>
      </c>
      <c r="E103" s="227" t="s">
        <v>19</v>
      </c>
      <c r="F103" s="228" t="s">
        <v>155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148</v>
      </c>
      <c r="AU103" s="234" t="s">
        <v>81</v>
      </c>
      <c r="AV103" s="13" t="s">
        <v>79</v>
      </c>
      <c r="AW103" s="13" t="s">
        <v>33</v>
      </c>
      <c r="AX103" s="13" t="s">
        <v>71</v>
      </c>
      <c r="AY103" s="234" t="s">
        <v>137</v>
      </c>
    </row>
    <row r="104" s="14" customFormat="1">
      <c r="A104" s="14"/>
      <c r="B104" s="235"/>
      <c r="C104" s="236"/>
      <c r="D104" s="226" t="s">
        <v>148</v>
      </c>
      <c r="E104" s="237" t="s">
        <v>19</v>
      </c>
      <c r="F104" s="238" t="s">
        <v>156</v>
      </c>
      <c r="G104" s="236"/>
      <c r="H104" s="239">
        <v>18.135999999999999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148</v>
      </c>
      <c r="AU104" s="245" t="s">
        <v>81</v>
      </c>
      <c r="AV104" s="14" t="s">
        <v>81</v>
      </c>
      <c r="AW104" s="14" t="s">
        <v>33</v>
      </c>
      <c r="AX104" s="14" t="s">
        <v>79</v>
      </c>
      <c r="AY104" s="245" t="s">
        <v>137</v>
      </c>
    </row>
    <row r="105" s="2" customFormat="1" ht="21.75" customHeight="1">
      <c r="A105" s="40"/>
      <c r="B105" s="41"/>
      <c r="C105" s="206" t="s">
        <v>157</v>
      </c>
      <c r="D105" s="206" t="s">
        <v>139</v>
      </c>
      <c r="E105" s="207" t="s">
        <v>158</v>
      </c>
      <c r="F105" s="208" t="s">
        <v>159</v>
      </c>
      <c r="G105" s="209" t="s">
        <v>160</v>
      </c>
      <c r="H105" s="210">
        <v>24.510000000000002</v>
      </c>
      <c r="I105" s="211"/>
      <c r="J105" s="212">
        <f>ROUND(I105*H105,2)</f>
        <v>0</v>
      </c>
      <c r="K105" s="208" t="s">
        <v>143</v>
      </c>
      <c r="L105" s="46"/>
      <c r="M105" s="213" t="s">
        <v>19</v>
      </c>
      <c r="N105" s="214" t="s">
        <v>42</v>
      </c>
      <c r="O105" s="86"/>
      <c r="P105" s="215">
        <f>O105*H105</f>
        <v>0</v>
      </c>
      <c r="Q105" s="215">
        <v>0.00084000000000000003</v>
      </c>
      <c r="R105" s="215">
        <f>Q105*H105</f>
        <v>0.020588400000000003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144</v>
      </c>
      <c r="AT105" s="217" t="s">
        <v>139</v>
      </c>
      <c r="AU105" s="217" t="s">
        <v>81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144</v>
      </c>
      <c r="BM105" s="217" t="s">
        <v>161</v>
      </c>
    </row>
    <row r="106" s="2" customFormat="1">
      <c r="A106" s="40"/>
      <c r="B106" s="41"/>
      <c r="C106" s="42"/>
      <c r="D106" s="219" t="s">
        <v>146</v>
      </c>
      <c r="E106" s="42"/>
      <c r="F106" s="220" t="s">
        <v>162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146</v>
      </c>
      <c r="AU106" s="19" t="s">
        <v>81</v>
      </c>
    </row>
    <row r="107" s="14" customFormat="1">
      <c r="A107" s="14"/>
      <c r="B107" s="235"/>
      <c r="C107" s="236"/>
      <c r="D107" s="226" t="s">
        <v>148</v>
      </c>
      <c r="E107" s="237" t="s">
        <v>19</v>
      </c>
      <c r="F107" s="238" t="s">
        <v>163</v>
      </c>
      <c r="G107" s="236"/>
      <c r="H107" s="239">
        <v>24.510000000000002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148</v>
      </c>
      <c r="AU107" s="245" t="s">
        <v>81</v>
      </c>
      <c r="AV107" s="14" t="s">
        <v>81</v>
      </c>
      <c r="AW107" s="14" t="s">
        <v>33</v>
      </c>
      <c r="AX107" s="14" t="s">
        <v>79</v>
      </c>
      <c r="AY107" s="245" t="s">
        <v>137</v>
      </c>
    </row>
    <row r="108" s="2" customFormat="1" ht="24.15" customHeight="1">
      <c r="A108" s="40"/>
      <c r="B108" s="41"/>
      <c r="C108" s="206" t="s">
        <v>144</v>
      </c>
      <c r="D108" s="206" t="s">
        <v>139</v>
      </c>
      <c r="E108" s="207" t="s">
        <v>164</v>
      </c>
      <c r="F108" s="208" t="s">
        <v>165</v>
      </c>
      <c r="G108" s="209" t="s">
        <v>160</v>
      </c>
      <c r="H108" s="210">
        <v>24.510000000000002</v>
      </c>
      <c r="I108" s="211"/>
      <c r="J108" s="212">
        <f>ROUND(I108*H108,2)</f>
        <v>0</v>
      </c>
      <c r="K108" s="208" t="s">
        <v>143</v>
      </c>
      <c r="L108" s="46"/>
      <c r="M108" s="213" t="s">
        <v>19</v>
      </c>
      <c r="N108" s="214" t="s">
        <v>42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144</v>
      </c>
      <c r="AT108" s="217" t="s">
        <v>139</v>
      </c>
      <c r="AU108" s="217" t="s">
        <v>81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79</v>
      </c>
      <c r="BK108" s="218">
        <f>ROUND(I108*H108,2)</f>
        <v>0</v>
      </c>
      <c r="BL108" s="19" t="s">
        <v>144</v>
      </c>
      <c r="BM108" s="217" t="s">
        <v>166</v>
      </c>
    </row>
    <row r="109" s="2" customFormat="1">
      <c r="A109" s="40"/>
      <c r="B109" s="41"/>
      <c r="C109" s="42"/>
      <c r="D109" s="219" t="s">
        <v>146</v>
      </c>
      <c r="E109" s="42"/>
      <c r="F109" s="220" t="s">
        <v>167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146</v>
      </c>
      <c r="AU109" s="19" t="s">
        <v>81</v>
      </c>
    </row>
    <row r="110" s="14" customFormat="1">
      <c r="A110" s="14"/>
      <c r="B110" s="235"/>
      <c r="C110" s="236"/>
      <c r="D110" s="226" t="s">
        <v>148</v>
      </c>
      <c r="E110" s="237" t="s">
        <v>19</v>
      </c>
      <c r="F110" s="238" t="s">
        <v>163</v>
      </c>
      <c r="G110" s="236"/>
      <c r="H110" s="239">
        <v>24.510000000000002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148</v>
      </c>
      <c r="AU110" s="245" t="s">
        <v>81</v>
      </c>
      <c r="AV110" s="14" t="s">
        <v>81</v>
      </c>
      <c r="AW110" s="14" t="s">
        <v>33</v>
      </c>
      <c r="AX110" s="14" t="s">
        <v>79</v>
      </c>
      <c r="AY110" s="245" t="s">
        <v>137</v>
      </c>
    </row>
    <row r="111" s="2" customFormat="1" ht="33" customHeight="1">
      <c r="A111" s="40"/>
      <c r="B111" s="41"/>
      <c r="C111" s="206" t="s">
        <v>168</v>
      </c>
      <c r="D111" s="206" t="s">
        <v>139</v>
      </c>
      <c r="E111" s="207" t="s">
        <v>169</v>
      </c>
      <c r="F111" s="208" t="s">
        <v>170</v>
      </c>
      <c r="G111" s="209" t="s">
        <v>142</v>
      </c>
      <c r="H111" s="210">
        <v>29.52</v>
      </c>
      <c r="I111" s="211"/>
      <c r="J111" s="212">
        <f>ROUND(I111*H111,2)</f>
        <v>0</v>
      </c>
      <c r="K111" s="208" t="s">
        <v>143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144</v>
      </c>
      <c r="AT111" s="217" t="s">
        <v>139</v>
      </c>
      <c r="AU111" s="217" t="s">
        <v>81</v>
      </c>
      <c r="AY111" s="19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79</v>
      </c>
      <c r="BK111" s="218">
        <f>ROUND(I111*H111,2)</f>
        <v>0</v>
      </c>
      <c r="BL111" s="19" t="s">
        <v>144</v>
      </c>
      <c r="BM111" s="217" t="s">
        <v>171</v>
      </c>
    </row>
    <row r="112" s="2" customFormat="1">
      <c r="A112" s="40"/>
      <c r="B112" s="41"/>
      <c r="C112" s="42"/>
      <c r="D112" s="219" t="s">
        <v>146</v>
      </c>
      <c r="E112" s="42"/>
      <c r="F112" s="220" t="s">
        <v>172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146</v>
      </c>
      <c r="AU112" s="19" t="s">
        <v>81</v>
      </c>
    </row>
    <row r="113" s="14" customFormat="1">
      <c r="A113" s="14"/>
      <c r="B113" s="235"/>
      <c r="C113" s="236"/>
      <c r="D113" s="226" t="s">
        <v>148</v>
      </c>
      <c r="E113" s="237" t="s">
        <v>19</v>
      </c>
      <c r="F113" s="238" t="s">
        <v>173</v>
      </c>
      <c r="G113" s="236"/>
      <c r="H113" s="239">
        <v>29.52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148</v>
      </c>
      <c r="AU113" s="245" t="s">
        <v>81</v>
      </c>
      <c r="AV113" s="14" t="s">
        <v>81</v>
      </c>
      <c r="AW113" s="14" t="s">
        <v>33</v>
      </c>
      <c r="AX113" s="14" t="s">
        <v>79</v>
      </c>
      <c r="AY113" s="245" t="s">
        <v>137</v>
      </c>
    </row>
    <row r="114" s="2" customFormat="1" ht="33" customHeight="1">
      <c r="A114" s="40"/>
      <c r="B114" s="41"/>
      <c r="C114" s="206" t="s">
        <v>174</v>
      </c>
      <c r="D114" s="206" t="s">
        <v>139</v>
      </c>
      <c r="E114" s="207" t="s">
        <v>175</v>
      </c>
      <c r="F114" s="208" t="s">
        <v>176</v>
      </c>
      <c r="G114" s="209" t="s">
        <v>142</v>
      </c>
      <c r="H114" s="210">
        <v>29.52</v>
      </c>
      <c r="I114" s="211"/>
      <c r="J114" s="212">
        <f>ROUND(I114*H114,2)</f>
        <v>0</v>
      </c>
      <c r="K114" s="208" t="s">
        <v>143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144</v>
      </c>
      <c r="AT114" s="217" t="s">
        <v>139</v>
      </c>
      <c r="AU114" s="217" t="s">
        <v>81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144</v>
      </c>
      <c r="BM114" s="217" t="s">
        <v>177</v>
      </c>
    </row>
    <row r="115" s="2" customFormat="1">
      <c r="A115" s="40"/>
      <c r="B115" s="41"/>
      <c r="C115" s="42"/>
      <c r="D115" s="219" t="s">
        <v>146</v>
      </c>
      <c r="E115" s="42"/>
      <c r="F115" s="220" t="s">
        <v>178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146</v>
      </c>
      <c r="AU115" s="19" t="s">
        <v>81</v>
      </c>
    </row>
    <row r="116" s="14" customFormat="1">
      <c r="A116" s="14"/>
      <c r="B116" s="235"/>
      <c r="C116" s="236"/>
      <c r="D116" s="226" t="s">
        <v>148</v>
      </c>
      <c r="E116" s="237" t="s">
        <v>19</v>
      </c>
      <c r="F116" s="238" t="s">
        <v>179</v>
      </c>
      <c r="G116" s="236"/>
      <c r="H116" s="239">
        <v>29.52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148</v>
      </c>
      <c r="AU116" s="245" t="s">
        <v>81</v>
      </c>
      <c r="AV116" s="14" t="s">
        <v>81</v>
      </c>
      <c r="AW116" s="14" t="s">
        <v>33</v>
      </c>
      <c r="AX116" s="14" t="s">
        <v>79</v>
      </c>
      <c r="AY116" s="245" t="s">
        <v>137</v>
      </c>
    </row>
    <row r="117" s="2" customFormat="1" ht="33" customHeight="1">
      <c r="A117" s="40"/>
      <c r="B117" s="41"/>
      <c r="C117" s="206" t="s">
        <v>180</v>
      </c>
      <c r="D117" s="206" t="s">
        <v>139</v>
      </c>
      <c r="E117" s="207" t="s">
        <v>181</v>
      </c>
      <c r="F117" s="208" t="s">
        <v>182</v>
      </c>
      <c r="G117" s="209" t="s">
        <v>142</v>
      </c>
      <c r="H117" s="210">
        <v>295.19999999999999</v>
      </c>
      <c r="I117" s="211"/>
      <c r="J117" s="212">
        <f>ROUND(I117*H117,2)</f>
        <v>0</v>
      </c>
      <c r="K117" s="208" t="s">
        <v>143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144</v>
      </c>
      <c r="AT117" s="217" t="s">
        <v>139</v>
      </c>
      <c r="AU117" s="217" t="s">
        <v>81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144</v>
      </c>
      <c r="BM117" s="217" t="s">
        <v>183</v>
      </c>
    </row>
    <row r="118" s="2" customFormat="1">
      <c r="A118" s="40"/>
      <c r="B118" s="41"/>
      <c r="C118" s="42"/>
      <c r="D118" s="219" t="s">
        <v>146</v>
      </c>
      <c r="E118" s="42"/>
      <c r="F118" s="220" t="s">
        <v>184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146</v>
      </c>
      <c r="AU118" s="19" t="s">
        <v>81</v>
      </c>
    </row>
    <row r="119" s="14" customFormat="1">
      <c r="A119" s="14"/>
      <c r="B119" s="235"/>
      <c r="C119" s="236"/>
      <c r="D119" s="226" t="s">
        <v>148</v>
      </c>
      <c r="E119" s="237" t="s">
        <v>19</v>
      </c>
      <c r="F119" s="238" t="s">
        <v>179</v>
      </c>
      <c r="G119" s="236"/>
      <c r="H119" s="239">
        <v>29.52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148</v>
      </c>
      <c r="AU119" s="245" t="s">
        <v>81</v>
      </c>
      <c r="AV119" s="14" t="s">
        <v>81</v>
      </c>
      <c r="AW119" s="14" t="s">
        <v>33</v>
      </c>
      <c r="AX119" s="14" t="s">
        <v>79</v>
      </c>
      <c r="AY119" s="245" t="s">
        <v>137</v>
      </c>
    </row>
    <row r="120" s="14" customFormat="1">
      <c r="A120" s="14"/>
      <c r="B120" s="235"/>
      <c r="C120" s="236"/>
      <c r="D120" s="226" t="s">
        <v>148</v>
      </c>
      <c r="E120" s="236"/>
      <c r="F120" s="238" t="s">
        <v>185</v>
      </c>
      <c r="G120" s="236"/>
      <c r="H120" s="239">
        <v>295.19999999999999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148</v>
      </c>
      <c r="AU120" s="245" t="s">
        <v>81</v>
      </c>
      <c r="AV120" s="14" t="s">
        <v>81</v>
      </c>
      <c r="AW120" s="14" t="s">
        <v>4</v>
      </c>
      <c r="AX120" s="14" t="s">
        <v>79</v>
      </c>
      <c r="AY120" s="245" t="s">
        <v>137</v>
      </c>
    </row>
    <row r="121" s="2" customFormat="1" ht="24.15" customHeight="1">
      <c r="A121" s="40"/>
      <c r="B121" s="41"/>
      <c r="C121" s="206" t="s">
        <v>186</v>
      </c>
      <c r="D121" s="206" t="s">
        <v>139</v>
      </c>
      <c r="E121" s="207" t="s">
        <v>187</v>
      </c>
      <c r="F121" s="208" t="s">
        <v>188</v>
      </c>
      <c r="G121" s="209" t="s">
        <v>142</v>
      </c>
      <c r="H121" s="210">
        <v>29.52</v>
      </c>
      <c r="I121" s="211"/>
      <c r="J121" s="212">
        <f>ROUND(I121*H121,2)</f>
        <v>0</v>
      </c>
      <c r="K121" s="208" t="s">
        <v>143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144</v>
      </c>
      <c r="AT121" s="217" t="s">
        <v>139</v>
      </c>
      <c r="AU121" s="217" t="s">
        <v>81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144</v>
      </c>
      <c r="BM121" s="217" t="s">
        <v>189</v>
      </c>
    </row>
    <row r="122" s="2" customFormat="1">
      <c r="A122" s="40"/>
      <c r="B122" s="41"/>
      <c r="C122" s="42"/>
      <c r="D122" s="219" t="s">
        <v>146</v>
      </c>
      <c r="E122" s="42"/>
      <c r="F122" s="220" t="s">
        <v>190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146</v>
      </c>
      <c r="AU122" s="19" t="s">
        <v>81</v>
      </c>
    </row>
    <row r="123" s="14" customFormat="1">
      <c r="A123" s="14"/>
      <c r="B123" s="235"/>
      <c r="C123" s="236"/>
      <c r="D123" s="226" t="s">
        <v>148</v>
      </c>
      <c r="E123" s="237" t="s">
        <v>19</v>
      </c>
      <c r="F123" s="238" t="s">
        <v>179</v>
      </c>
      <c r="G123" s="236"/>
      <c r="H123" s="239">
        <v>29.52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148</v>
      </c>
      <c r="AU123" s="245" t="s">
        <v>81</v>
      </c>
      <c r="AV123" s="14" t="s">
        <v>81</v>
      </c>
      <c r="AW123" s="14" t="s">
        <v>33</v>
      </c>
      <c r="AX123" s="14" t="s">
        <v>79</v>
      </c>
      <c r="AY123" s="245" t="s">
        <v>137</v>
      </c>
    </row>
    <row r="124" s="2" customFormat="1" ht="24.15" customHeight="1">
      <c r="A124" s="40"/>
      <c r="B124" s="41"/>
      <c r="C124" s="206" t="s">
        <v>191</v>
      </c>
      <c r="D124" s="206" t="s">
        <v>139</v>
      </c>
      <c r="E124" s="207" t="s">
        <v>192</v>
      </c>
      <c r="F124" s="208" t="s">
        <v>193</v>
      </c>
      <c r="G124" s="209" t="s">
        <v>194</v>
      </c>
      <c r="H124" s="210">
        <v>56.088000000000001</v>
      </c>
      <c r="I124" s="211"/>
      <c r="J124" s="212">
        <f>ROUND(I124*H124,2)</f>
        <v>0</v>
      </c>
      <c r="K124" s="208" t="s">
        <v>143</v>
      </c>
      <c r="L124" s="46"/>
      <c r="M124" s="213" t="s">
        <v>19</v>
      </c>
      <c r="N124" s="214" t="s">
        <v>42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144</v>
      </c>
      <c r="AT124" s="217" t="s">
        <v>139</v>
      </c>
      <c r="AU124" s="217" t="s">
        <v>81</v>
      </c>
      <c r="AY124" s="19" t="s">
        <v>137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79</v>
      </c>
      <c r="BK124" s="218">
        <f>ROUND(I124*H124,2)</f>
        <v>0</v>
      </c>
      <c r="BL124" s="19" t="s">
        <v>144</v>
      </c>
      <c r="BM124" s="217" t="s">
        <v>195</v>
      </c>
    </row>
    <row r="125" s="2" customFormat="1">
      <c r="A125" s="40"/>
      <c r="B125" s="41"/>
      <c r="C125" s="42"/>
      <c r="D125" s="219" t="s">
        <v>146</v>
      </c>
      <c r="E125" s="42"/>
      <c r="F125" s="220" t="s">
        <v>196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146</v>
      </c>
      <c r="AU125" s="19" t="s">
        <v>81</v>
      </c>
    </row>
    <row r="126" s="14" customFormat="1">
      <c r="A126" s="14"/>
      <c r="B126" s="235"/>
      <c r="C126" s="236"/>
      <c r="D126" s="226" t="s">
        <v>148</v>
      </c>
      <c r="E126" s="237" t="s">
        <v>19</v>
      </c>
      <c r="F126" s="238" t="s">
        <v>179</v>
      </c>
      <c r="G126" s="236"/>
      <c r="H126" s="239">
        <v>29.52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148</v>
      </c>
      <c r="AU126" s="245" t="s">
        <v>81</v>
      </c>
      <c r="AV126" s="14" t="s">
        <v>81</v>
      </c>
      <c r="AW126" s="14" t="s">
        <v>33</v>
      </c>
      <c r="AX126" s="14" t="s">
        <v>79</v>
      </c>
      <c r="AY126" s="245" t="s">
        <v>137</v>
      </c>
    </row>
    <row r="127" s="14" customFormat="1">
      <c r="A127" s="14"/>
      <c r="B127" s="235"/>
      <c r="C127" s="236"/>
      <c r="D127" s="226" t="s">
        <v>148</v>
      </c>
      <c r="E127" s="236"/>
      <c r="F127" s="238" t="s">
        <v>197</v>
      </c>
      <c r="G127" s="236"/>
      <c r="H127" s="239">
        <v>56.088000000000001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148</v>
      </c>
      <c r="AU127" s="245" t="s">
        <v>81</v>
      </c>
      <c r="AV127" s="14" t="s">
        <v>81</v>
      </c>
      <c r="AW127" s="14" t="s">
        <v>4</v>
      </c>
      <c r="AX127" s="14" t="s">
        <v>79</v>
      </c>
      <c r="AY127" s="245" t="s">
        <v>137</v>
      </c>
    </row>
    <row r="128" s="2" customFormat="1" ht="24.15" customHeight="1">
      <c r="A128" s="40"/>
      <c r="B128" s="41"/>
      <c r="C128" s="206" t="s">
        <v>198</v>
      </c>
      <c r="D128" s="206" t="s">
        <v>139</v>
      </c>
      <c r="E128" s="207" t="s">
        <v>199</v>
      </c>
      <c r="F128" s="208" t="s">
        <v>200</v>
      </c>
      <c r="G128" s="209" t="s">
        <v>142</v>
      </c>
      <c r="H128" s="210">
        <v>3.9329999999999998</v>
      </c>
      <c r="I128" s="211"/>
      <c r="J128" s="212">
        <f>ROUND(I128*H128,2)</f>
        <v>0</v>
      </c>
      <c r="K128" s="208" t="s">
        <v>143</v>
      </c>
      <c r="L128" s="46"/>
      <c r="M128" s="213" t="s">
        <v>19</v>
      </c>
      <c r="N128" s="214" t="s">
        <v>42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144</v>
      </c>
      <c r="AT128" s="217" t="s">
        <v>139</v>
      </c>
      <c r="AU128" s="217" t="s">
        <v>81</v>
      </c>
      <c r="AY128" s="19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79</v>
      </c>
      <c r="BK128" s="218">
        <f>ROUND(I128*H128,2)</f>
        <v>0</v>
      </c>
      <c r="BL128" s="19" t="s">
        <v>144</v>
      </c>
      <c r="BM128" s="217" t="s">
        <v>201</v>
      </c>
    </row>
    <row r="129" s="2" customFormat="1">
      <c r="A129" s="40"/>
      <c r="B129" s="41"/>
      <c r="C129" s="42"/>
      <c r="D129" s="219" t="s">
        <v>146</v>
      </c>
      <c r="E129" s="42"/>
      <c r="F129" s="220" t="s">
        <v>202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146</v>
      </c>
      <c r="AU129" s="19" t="s">
        <v>81</v>
      </c>
    </row>
    <row r="130" s="14" customFormat="1">
      <c r="A130" s="14"/>
      <c r="B130" s="235"/>
      <c r="C130" s="236"/>
      <c r="D130" s="226" t="s">
        <v>148</v>
      </c>
      <c r="E130" s="237" t="s">
        <v>19</v>
      </c>
      <c r="F130" s="238" t="s">
        <v>203</v>
      </c>
      <c r="G130" s="236"/>
      <c r="H130" s="239">
        <v>3.9329999999999998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148</v>
      </c>
      <c r="AU130" s="245" t="s">
        <v>81</v>
      </c>
      <c r="AV130" s="14" t="s">
        <v>81</v>
      </c>
      <c r="AW130" s="14" t="s">
        <v>33</v>
      </c>
      <c r="AX130" s="14" t="s">
        <v>79</v>
      </c>
      <c r="AY130" s="245" t="s">
        <v>137</v>
      </c>
    </row>
    <row r="131" s="2" customFormat="1" ht="16.5" customHeight="1">
      <c r="A131" s="40"/>
      <c r="B131" s="41"/>
      <c r="C131" s="246" t="s">
        <v>204</v>
      </c>
      <c r="D131" s="246" t="s">
        <v>205</v>
      </c>
      <c r="E131" s="247" t="s">
        <v>206</v>
      </c>
      <c r="F131" s="248" t="s">
        <v>207</v>
      </c>
      <c r="G131" s="249" t="s">
        <v>194</v>
      </c>
      <c r="H131" s="250">
        <v>7.8659999999999997</v>
      </c>
      <c r="I131" s="251"/>
      <c r="J131" s="252">
        <f>ROUND(I131*H131,2)</f>
        <v>0</v>
      </c>
      <c r="K131" s="248" t="s">
        <v>143</v>
      </c>
      <c r="L131" s="253"/>
      <c r="M131" s="254" t="s">
        <v>19</v>
      </c>
      <c r="N131" s="255" t="s">
        <v>42</v>
      </c>
      <c r="O131" s="86"/>
      <c r="P131" s="215">
        <f>O131*H131</f>
        <v>0</v>
      </c>
      <c r="Q131" s="215">
        <v>1</v>
      </c>
      <c r="R131" s="215">
        <f>Q131*H131</f>
        <v>7.8659999999999997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186</v>
      </c>
      <c r="AT131" s="217" t="s">
        <v>205</v>
      </c>
      <c r="AU131" s="217" t="s">
        <v>81</v>
      </c>
      <c r="AY131" s="19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79</v>
      </c>
      <c r="BK131" s="218">
        <f>ROUND(I131*H131,2)</f>
        <v>0</v>
      </c>
      <c r="BL131" s="19" t="s">
        <v>144</v>
      </c>
      <c r="BM131" s="217" t="s">
        <v>208</v>
      </c>
    </row>
    <row r="132" s="14" customFormat="1">
      <c r="A132" s="14"/>
      <c r="B132" s="235"/>
      <c r="C132" s="236"/>
      <c r="D132" s="226" t="s">
        <v>148</v>
      </c>
      <c r="E132" s="237" t="s">
        <v>19</v>
      </c>
      <c r="F132" s="238" t="s">
        <v>209</v>
      </c>
      <c r="G132" s="236"/>
      <c r="H132" s="239">
        <v>7.8659999999999997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148</v>
      </c>
      <c r="AU132" s="245" t="s">
        <v>81</v>
      </c>
      <c r="AV132" s="14" t="s">
        <v>81</v>
      </c>
      <c r="AW132" s="14" t="s">
        <v>33</v>
      </c>
      <c r="AX132" s="14" t="s">
        <v>79</v>
      </c>
      <c r="AY132" s="245" t="s">
        <v>137</v>
      </c>
    </row>
    <row r="133" s="12" customFormat="1" ht="22.8" customHeight="1">
      <c r="A133" s="12"/>
      <c r="B133" s="190"/>
      <c r="C133" s="191"/>
      <c r="D133" s="192" t="s">
        <v>70</v>
      </c>
      <c r="E133" s="204" t="s">
        <v>191</v>
      </c>
      <c r="F133" s="204" t="s">
        <v>210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SUM(P134:P237)</f>
        <v>0</v>
      </c>
      <c r="Q133" s="198"/>
      <c r="R133" s="199">
        <f>SUM(R134:R237)</f>
        <v>0</v>
      </c>
      <c r="S133" s="198"/>
      <c r="T133" s="200">
        <f>SUM(T134:T237)</f>
        <v>364.855547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79</v>
      </c>
      <c r="AT133" s="202" t="s">
        <v>70</v>
      </c>
      <c r="AU133" s="202" t="s">
        <v>79</v>
      </c>
      <c r="AY133" s="201" t="s">
        <v>137</v>
      </c>
      <c r="BK133" s="203">
        <f>SUM(BK134:BK237)</f>
        <v>0</v>
      </c>
    </row>
    <row r="134" s="2" customFormat="1" ht="16.5" customHeight="1">
      <c r="A134" s="40"/>
      <c r="B134" s="41"/>
      <c r="C134" s="206" t="s">
        <v>8</v>
      </c>
      <c r="D134" s="206" t="s">
        <v>139</v>
      </c>
      <c r="E134" s="207" t="s">
        <v>211</v>
      </c>
      <c r="F134" s="208" t="s">
        <v>212</v>
      </c>
      <c r="G134" s="209" t="s">
        <v>160</v>
      </c>
      <c r="H134" s="210">
        <v>259.57999999999998</v>
      </c>
      <c r="I134" s="211"/>
      <c r="J134" s="212">
        <f>ROUND(I134*H134,2)</f>
        <v>0</v>
      </c>
      <c r="K134" s="208" t="s">
        <v>143</v>
      </c>
      <c r="L134" s="46"/>
      <c r="M134" s="213" t="s">
        <v>19</v>
      </c>
      <c r="N134" s="214" t="s">
        <v>42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0.18099999999999999</v>
      </c>
      <c r="T134" s="216">
        <f>S134*H134</f>
        <v>46.983979999999995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144</v>
      </c>
      <c r="AT134" s="217" t="s">
        <v>139</v>
      </c>
      <c r="AU134" s="217" t="s">
        <v>81</v>
      </c>
      <c r="AY134" s="19" t="s">
        <v>137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79</v>
      </c>
      <c r="BK134" s="218">
        <f>ROUND(I134*H134,2)</f>
        <v>0</v>
      </c>
      <c r="BL134" s="19" t="s">
        <v>144</v>
      </c>
      <c r="BM134" s="217" t="s">
        <v>213</v>
      </c>
    </row>
    <row r="135" s="2" customFormat="1">
      <c r="A135" s="40"/>
      <c r="B135" s="41"/>
      <c r="C135" s="42"/>
      <c r="D135" s="219" t="s">
        <v>146</v>
      </c>
      <c r="E135" s="42"/>
      <c r="F135" s="220" t="s">
        <v>214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146</v>
      </c>
      <c r="AU135" s="19" t="s">
        <v>81</v>
      </c>
    </row>
    <row r="136" s="13" customFormat="1">
      <c r="A136" s="13"/>
      <c r="B136" s="224"/>
      <c r="C136" s="225"/>
      <c r="D136" s="226" t="s">
        <v>148</v>
      </c>
      <c r="E136" s="227" t="s">
        <v>19</v>
      </c>
      <c r="F136" s="228" t="s">
        <v>215</v>
      </c>
      <c r="G136" s="225"/>
      <c r="H136" s="227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148</v>
      </c>
      <c r="AU136" s="234" t="s">
        <v>81</v>
      </c>
      <c r="AV136" s="13" t="s">
        <v>79</v>
      </c>
      <c r="AW136" s="13" t="s">
        <v>33</v>
      </c>
      <c r="AX136" s="13" t="s">
        <v>71</v>
      </c>
      <c r="AY136" s="234" t="s">
        <v>137</v>
      </c>
    </row>
    <row r="137" s="14" customFormat="1">
      <c r="A137" s="14"/>
      <c r="B137" s="235"/>
      <c r="C137" s="236"/>
      <c r="D137" s="226" t="s">
        <v>148</v>
      </c>
      <c r="E137" s="237" t="s">
        <v>19</v>
      </c>
      <c r="F137" s="238" t="s">
        <v>216</v>
      </c>
      <c r="G137" s="236"/>
      <c r="H137" s="239">
        <v>116.48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148</v>
      </c>
      <c r="AU137" s="245" t="s">
        <v>81</v>
      </c>
      <c r="AV137" s="14" t="s">
        <v>81</v>
      </c>
      <c r="AW137" s="14" t="s">
        <v>33</v>
      </c>
      <c r="AX137" s="14" t="s">
        <v>71</v>
      </c>
      <c r="AY137" s="245" t="s">
        <v>137</v>
      </c>
    </row>
    <row r="138" s="14" customFormat="1">
      <c r="A138" s="14"/>
      <c r="B138" s="235"/>
      <c r="C138" s="236"/>
      <c r="D138" s="226" t="s">
        <v>148</v>
      </c>
      <c r="E138" s="237" t="s">
        <v>19</v>
      </c>
      <c r="F138" s="238" t="s">
        <v>217</v>
      </c>
      <c r="G138" s="236"/>
      <c r="H138" s="239">
        <v>117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148</v>
      </c>
      <c r="AU138" s="245" t="s">
        <v>81</v>
      </c>
      <c r="AV138" s="14" t="s">
        <v>81</v>
      </c>
      <c r="AW138" s="14" t="s">
        <v>33</v>
      </c>
      <c r="AX138" s="14" t="s">
        <v>71</v>
      </c>
      <c r="AY138" s="245" t="s">
        <v>137</v>
      </c>
    </row>
    <row r="139" s="14" customFormat="1">
      <c r="A139" s="14"/>
      <c r="B139" s="235"/>
      <c r="C139" s="236"/>
      <c r="D139" s="226" t="s">
        <v>148</v>
      </c>
      <c r="E139" s="237" t="s">
        <v>19</v>
      </c>
      <c r="F139" s="238" t="s">
        <v>218</v>
      </c>
      <c r="G139" s="236"/>
      <c r="H139" s="239">
        <v>12.74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148</v>
      </c>
      <c r="AU139" s="245" t="s">
        <v>81</v>
      </c>
      <c r="AV139" s="14" t="s">
        <v>81</v>
      </c>
      <c r="AW139" s="14" t="s">
        <v>33</v>
      </c>
      <c r="AX139" s="14" t="s">
        <v>71</v>
      </c>
      <c r="AY139" s="245" t="s">
        <v>137</v>
      </c>
    </row>
    <row r="140" s="14" customFormat="1">
      <c r="A140" s="14"/>
      <c r="B140" s="235"/>
      <c r="C140" s="236"/>
      <c r="D140" s="226" t="s">
        <v>148</v>
      </c>
      <c r="E140" s="237" t="s">
        <v>19</v>
      </c>
      <c r="F140" s="238" t="s">
        <v>219</v>
      </c>
      <c r="G140" s="236"/>
      <c r="H140" s="239">
        <v>13.359999999999999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148</v>
      </c>
      <c r="AU140" s="245" t="s">
        <v>81</v>
      </c>
      <c r="AV140" s="14" t="s">
        <v>81</v>
      </c>
      <c r="AW140" s="14" t="s">
        <v>33</v>
      </c>
      <c r="AX140" s="14" t="s">
        <v>71</v>
      </c>
      <c r="AY140" s="245" t="s">
        <v>137</v>
      </c>
    </row>
    <row r="141" s="15" customFormat="1">
      <c r="A141" s="15"/>
      <c r="B141" s="256"/>
      <c r="C141" s="257"/>
      <c r="D141" s="226" t="s">
        <v>148</v>
      </c>
      <c r="E141" s="258" t="s">
        <v>19</v>
      </c>
      <c r="F141" s="259" t="s">
        <v>220</v>
      </c>
      <c r="G141" s="257"/>
      <c r="H141" s="260">
        <v>259.58000000000004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148</v>
      </c>
      <c r="AU141" s="266" t="s">
        <v>81</v>
      </c>
      <c r="AV141" s="15" t="s">
        <v>144</v>
      </c>
      <c r="AW141" s="15" t="s">
        <v>33</v>
      </c>
      <c r="AX141" s="15" t="s">
        <v>79</v>
      </c>
      <c r="AY141" s="266" t="s">
        <v>137</v>
      </c>
    </row>
    <row r="142" s="2" customFormat="1" ht="16.5" customHeight="1">
      <c r="A142" s="40"/>
      <c r="B142" s="41"/>
      <c r="C142" s="206" t="s">
        <v>221</v>
      </c>
      <c r="D142" s="206" t="s">
        <v>139</v>
      </c>
      <c r="E142" s="207" t="s">
        <v>222</v>
      </c>
      <c r="F142" s="208" t="s">
        <v>223</v>
      </c>
      <c r="G142" s="209" t="s">
        <v>160</v>
      </c>
      <c r="H142" s="210">
        <v>106.68600000000001</v>
      </c>
      <c r="I142" s="211"/>
      <c r="J142" s="212">
        <f>ROUND(I142*H142,2)</f>
        <v>0</v>
      </c>
      <c r="K142" s="208" t="s">
        <v>143</v>
      </c>
      <c r="L142" s="46"/>
      <c r="M142" s="213" t="s">
        <v>19</v>
      </c>
      <c r="N142" s="214" t="s">
        <v>42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0.26100000000000001</v>
      </c>
      <c r="T142" s="216">
        <f>S142*H142</f>
        <v>27.845046000000004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144</v>
      </c>
      <c r="AT142" s="217" t="s">
        <v>139</v>
      </c>
      <c r="AU142" s="217" t="s">
        <v>81</v>
      </c>
      <c r="AY142" s="19" t="s">
        <v>137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79</v>
      </c>
      <c r="BK142" s="218">
        <f>ROUND(I142*H142,2)</f>
        <v>0</v>
      </c>
      <c r="BL142" s="19" t="s">
        <v>144</v>
      </c>
      <c r="BM142" s="217" t="s">
        <v>224</v>
      </c>
    </row>
    <row r="143" s="2" customFormat="1">
      <c r="A143" s="40"/>
      <c r="B143" s="41"/>
      <c r="C143" s="42"/>
      <c r="D143" s="219" t="s">
        <v>146</v>
      </c>
      <c r="E143" s="42"/>
      <c r="F143" s="220" t="s">
        <v>225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146</v>
      </c>
      <c r="AU143" s="19" t="s">
        <v>81</v>
      </c>
    </row>
    <row r="144" s="13" customFormat="1">
      <c r="A144" s="13"/>
      <c r="B144" s="224"/>
      <c r="C144" s="225"/>
      <c r="D144" s="226" t="s">
        <v>148</v>
      </c>
      <c r="E144" s="227" t="s">
        <v>19</v>
      </c>
      <c r="F144" s="228" t="s">
        <v>215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148</v>
      </c>
      <c r="AU144" s="234" t="s">
        <v>81</v>
      </c>
      <c r="AV144" s="13" t="s">
        <v>79</v>
      </c>
      <c r="AW144" s="13" t="s">
        <v>33</v>
      </c>
      <c r="AX144" s="13" t="s">
        <v>71</v>
      </c>
      <c r="AY144" s="234" t="s">
        <v>137</v>
      </c>
    </row>
    <row r="145" s="14" customFormat="1">
      <c r="A145" s="14"/>
      <c r="B145" s="235"/>
      <c r="C145" s="236"/>
      <c r="D145" s="226" t="s">
        <v>148</v>
      </c>
      <c r="E145" s="237" t="s">
        <v>19</v>
      </c>
      <c r="F145" s="238" t="s">
        <v>226</v>
      </c>
      <c r="G145" s="236"/>
      <c r="H145" s="239">
        <v>56.316000000000002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148</v>
      </c>
      <c r="AU145" s="245" t="s">
        <v>81</v>
      </c>
      <c r="AV145" s="14" t="s">
        <v>81</v>
      </c>
      <c r="AW145" s="14" t="s">
        <v>33</v>
      </c>
      <c r="AX145" s="14" t="s">
        <v>71</v>
      </c>
      <c r="AY145" s="245" t="s">
        <v>137</v>
      </c>
    </row>
    <row r="146" s="14" customFormat="1">
      <c r="A146" s="14"/>
      <c r="B146" s="235"/>
      <c r="C146" s="236"/>
      <c r="D146" s="226" t="s">
        <v>148</v>
      </c>
      <c r="E146" s="237" t="s">
        <v>19</v>
      </c>
      <c r="F146" s="238" t="s">
        <v>227</v>
      </c>
      <c r="G146" s="236"/>
      <c r="H146" s="239">
        <v>50.369999999999997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148</v>
      </c>
      <c r="AU146" s="245" t="s">
        <v>81</v>
      </c>
      <c r="AV146" s="14" t="s">
        <v>81</v>
      </c>
      <c r="AW146" s="14" t="s">
        <v>33</v>
      </c>
      <c r="AX146" s="14" t="s">
        <v>71</v>
      </c>
      <c r="AY146" s="245" t="s">
        <v>137</v>
      </c>
    </row>
    <row r="147" s="15" customFormat="1">
      <c r="A147" s="15"/>
      <c r="B147" s="256"/>
      <c r="C147" s="257"/>
      <c r="D147" s="226" t="s">
        <v>148</v>
      </c>
      <c r="E147" s="258" t="s">
        <v>19</v>
      </c>
      <c r="F147" s="259" t="s">
        <v>220</v>
      </c>
      <c r="G147" s="257"/>
      <c r="H147" s="260">
        <v>106.68600000000001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148</v>
      </c>
      <c r="AU147" s="266" t="s">
        <v>81</v>
      </c>
      <c r="AV147" s="15" t="s">
        <v>144</v>
      </c>
      <c r="AW147" s="15" t="s">
        <v>33</v>
      </c>
      <c r="AX147" s="15" t="s">
        <v>79</v>
      </c>
      <c r="AY147" s="266" t="s">
        <v>137</v>
      </c>
    </row>
    <row r="148" s="2" customFormat="1" ht="24.15" customHeight="1">
      <c r="A148" s="40"/>
      <c r="B148" s="41"/>
      <c r="C148" s="206" t="s">
        <v>228</v>
      </c>
      <c r="D148" s="206" t="s">
        <v>139</v>
      </c>
      <c r="E148" s="207" t="s">
        <v>229</v>
      </c>
      <c r="F148" s="208" t="s">
        <v>230</v>
      </c>
      <c r="G148" s="209" t="s">
        <v>142</v>
      </c>
      <c r="H148" s="210">
        <v>64.060000000000002</v>
      </c>
      <c r="I148" s="211"/>
      <c r="J148" s="212">
        <f>ROUND(I148*H148,2)</f>
        <v>0</v>
      </c>
      <c r="K148" s="208" t="s">
        <v>143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1.8</v>
      </c>
      <c r="T148" s="216">
        <f>S148*H148</f>
        <v>115.30800000000001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144</v>
      </c>
      <c r="AT148" s="217" t="s">
        <v>139</v>
      </c>
      <c r="AU148" s="217" t="s">
        <v>81</v>
      </c>
      <c r="AY148" s="19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79</v>
      </c>
      <c r="BK148" s="218">
        <f>ROUND(I148*H148,2)</f>
        <v>0</v>
      </c>
      <c r="BL148" s="19" t="s">
        <v>144</v>
      </c>
      <c r="BM148" s="217" t="s">
        <v>231</v>
      </c>
    </row>
    <row r="149" s="2" customFormat="1">
      <c r="A149" s="40"/>
      <c r="B149" s="41"/>
      <c r="C149" s="42"/>
      <c r="D149" s="219" t="s">
        <v>146</v>
      </c>
      <c r="E149" s="42"/>
      <c r="F149" s="220" t="s">
        <v>232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146</v>
      </c>
      <c r="AU149" s="19" t="s">
        <v>81</v>
      </c>
    </row>
    <row r="150" s="13" customFormat="1">
      <c r="A150" s="13"/>
      <c r="B150" s="224"/>
      <c r="C150" s="225"/>
      <c r="D150" s="226" t="s">
        <v>148</v>
      </c>
      <c r="E150" s="227" t="s">
        <v>19</v>
      </c>
      <c r="F150" s="228" t="s">
        <v>215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148</v>
      </c>
      <c r="AU150" s="234" t="s">
        <v>81</v>
      </c>
      <c r="AV150" s="13" t="s">
        <v>79</v>
      </c>
      <c r="AW150" s="13" t="s">
        <v>33</v>
      </c>
      <c r="AX150" s="13" t="s">
        <v>71</v>
      </c>
      <c r="AY150" s="234" t="s">
        <v>137</v>
      </c>
    </row>
    <row r="151" s="14" customFormat="1">
      <c r="A151" s="14"/>
      <c r="B151" s="235"/>
      <c r="C151" s="236"/>
      <c r="D151" s="226" t="s">
        <v>148</v>
      </c>
      <c r="E151" s="237" t="s">
        <v>19</v>
      </c>
      <c r="F151" s="238" t="s">
        <v>233</v>
      </c>
      <c r="G151" s="236"/>
      <c r="H151" s="239">
        <v>29.213000000000001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148</v>
      </c>
      <c r="AU151" s="245" t="s">
        <v>81</v>
      </c>
      <c r="AV151" s="14" t="s">
        <v>81</v>
      </c>
      <c r="AW151" s="14" t="s">
        <v>33</v>
      </c>
      <c r="AX151" s="14" t="s">
        <v>71</v>
      </c>
      <c r="AY151" s="245" t="s">
        <v>137</v>
      </c>
    </row>
    <row r="152" s="14" customFormat="1">
      <c r="A152" s="14"/>
      <c r="B152" s="235"/>
      <c r="C152" s="236"/>
      <c r="D152" s="226" t="s">
        <v>148</v>
      </c>
      <c r="E152" s="237" t="s">
        <v>19</v>
      </c>
      <c r="F152" s="238" t="s">
        <v>234</v>
      </c>
      <c r="G152" s="236"/>
      <c r="H152" s="239">
        <v>4.4279999999999999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148</v>
      </c>
      <c r="AU152" s="245" t="s">
        <v>81</v>
      </c>
      <c r="AV152" s="14" t="s">
        <v>81</v>
      </c>
      <c r="AW152" s="14" t="s">
        <v>33</v>
      </c>
      <c r="AX152" s="14" t="s">
        <v>71</v>
      </c>
      <c r="AY152" s="245" t="s">
        <v>137</v>
      </c>
    </row>
    <row r="153" s="14" customFormat="1">
      <c r="A153" s="14"/>
      <c r="B153" s="235"/>
      <c r="C153" s="236"/>
      <c r="D153" s="226" t="s">
        <v>148</v>
      </c>
      <c r="E153" s="237" t="s">
        <v>19</v>
      </c>
      <c r="F153" s="238" t="s">
        <v>235</v>
      </c>
      <c r="G153" s="236"/>
      <c r="H153" s="239">
        <v>0.432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148</v>
      </c>
      <c r="AU153" s="245" t="s">
        <v>81</v>
      </c>
      <c r="AV153" s="14" t="s">
        <v>81</v>
      </c>
      <c r="AW153" s="14" t="s">
        <v>33</v>
      </c>
      <c r="AX153" s="14" t="s">
        <v>71</v>
      </c>
      <c r="AY153" s="245" t="s">
        <v>137</v>
      </c>
    </row>
    <row r="154" s="14" customFormat="1">
      <c r="A154" s="14"/>
      <c r="B154" s="235"/>
      <c r="C154" s="236"/>
      <c r="D154" s="226" t="s">
        <v>148</v>
      </c>
      <c r="E154" s="237" t="s">
        <v>19</v>
      </c>
      <c r="F154" s="238" t="s">
        <v>235</v>
      </c>
      <c r="G154" s="236"/>
      <c r="H154" s="239">
        <v>0.432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148</v>
      </c>
      <c r="AU154" s="245" t="s">
        <v>81</v>
      </c>
      <c r="AV154" s="14" t="s">
        <v>81</v>
      </c>
      <c r="AW154" s="14" t="s">
        <v>33</v>
      </c>
      <c r="AX154" s="14" t="s">
        <v>71</v>
      </c>
      <c r="AY154" s="245" t="s">
        <v>137</v>
      </c>
    </row>
    <row r="155" s="14" customFormat="1">
      <c r="A155" s="14"/>
      <c r="B155" s="235"/>
      <c r="C155" s="236"/>
      <c r="D155" s="226" t="s">
        <v>148</v>
      </c>
      <c r="E155" s="237" t="s">
        <v>19</v>
      </c>
      <c r="F155" s="238" t="s">
        <v>236</v>
      </c>
      <c r="G155" s="236"/>
      <c r="H155" s="239">
        <v>0.55400000000000005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148</v>
      </c>
      <c r="AU155" s="245" t="s">
        <v>81</v>
      </c>
      <c r="AV155" s="14" t="s">
        <v>81</v>
      </c>
      <c r="AW155" s="14" t="s">
        <v>33</v>
      </c>
      <c r="AX155" s="14" t="s">
        <v>71</v>
      </c>
      <c r="AY155" s="245" t="s">
        <v>137</v>
      </c>
    </row>
    <row r="156" s="14" customFormat="1">
      <c r="A156" s="14"/>
      <c r="B156" s="235"/>
      <c r="C156" s="236"/>
      <c r="D156" s="226" t="s">
        <v>148</v>
      </c>
      <c r="E156" s="237" t="s">
        <v>19</v>
      </c>
      <c r="F156" s="238" t="s">
        <v>237</v>
      </c>
      <c r="G156" s="236"/>
      <c r="H156" s="239">
        <v>21.579999999999998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148</v>
      </c>
      <c r="AU156" s="245" t="s">
        <v>81</v>
      </c>
      <c r="AV156" s="14" t="s">
        <v>81</v>
      </c>
      <c r="AW156" s="14" t="s">
        <v>33</v>
      </c>
      <c r="AX156" s="14" t="s">
        <v>71</v>
      </c>
      <c r="AY156" s="245" t="s">
        <v>137</v>
      </c>
    </row>
    <row r="157" s="14" customFormat="1">
      <c r="A157" s="14"/>
      <c r="B157" s="235"/>
      <c r="C157" s="236"/>
      <c r="D157" s="226" t="s">
        <v>148</v>
      </c>
      <c r="E157" s="237" t="s">
        <v>19</v>
      </c>
      <c r="F157" s="238" t="s">
        <v>238</v>
      </c>
      <c r="G157" s="236"/>
      <c r="H157" s="239">
        <v>3.4590000000000001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148</v>
      </c>
      <c r="AU157" s="245" t="s">
        <v>81</v>
      </c>
      <c r="AV157" s="14" t="s">
        <v>81</v>
      </c>
      <c r="AW157" s="14" t="s">
        <v>33</v>
      </c>
      <c r="AX157" s="14" t="s">
        <v>71</v>
      </c>
      <c r="AY157" s="245" t="s">
        <v>137</v>
      </c>
    </row>
    <row r="158" s="14" customFormat="1">
      <c r="A158" s="14"/>
      <c r="B158" s="235"/>
      <c r="C158" s="236"/>
      <c r="D158" s="226" t="s">
        <v>148</v>
      </c>
      <c r="E158" s="237" t="s">
        <v>19</v>
      </c>
      <c r="F158" s="238" t="s">
        <v>239</v>
      </c>
      <c r="G158" s="236"/>
      <c r="H158" s="239">
        <v>1.155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148</v>
      </c>
      <c r="AU158" s="245" t="s">
        <v>81</v>
      </c>
      <c r="AV158" s="14" t="s">
        <v>81</v>
      </c>
      <c r="AW158" s="14" t="s">
        <v>33</v>
      </c>
      <c r="AX158" s="14" t="s">
        <v>71</v>
      </c>
      <c r="AY158" s="245" t="s">
        <v>137</v>
      </c>
    </row>
    <row r="159" s="14" customFormat="1">
      <c r="A159" s="14"/>
      <c r="B159" s="235"/>
      <c r="C159" s="236"/>
      <c r="D159" s="226" t="s">
        <v>148</v>
      </c>
      <c r="E159" s="237" t="s">
        <v>19</v>
      </c>
      <c r="F159" s="238" t="s">
        <v>240</v>
      </c>
      <c r="G159" s="236"/>
      <c r="H159" s="239">
        <v>1.9430000000000001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148</v>
      </c>
      <c r="AU159" s="245" t="s">
        <v>81</v>
      </c>
      <c r="AV159" s="14" t="s">
        <v>81</v>
      </c>
      <c r="AW159" s="14" t="s">
        <v>33</v>
      </c>
      <c r="AX159" s="14" t="s">
        <v>71</v>
      </c>
      <c r="AY159" s="245" t="s">
        <v>137</v>
      </c>
    </row>
    <row r="160" s="14" customFormat="1">
      <c r="A160" s="14"/>
      <c r="B160" s="235"/>
      <c r="C160" s="236"/>
      <c r="D160" s="226" t="s">
        <v>148</v>
      </c>
      <c r="E160" s="237" t="s">
        <v>19</v>
      </c>
      <c r="F160" s="238" t="s">
        <v>241</v>
      </c>
      <c r="G160" s="236"/>
      <c r="H160" s="239">
        <v>0.86399999999999999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148</v>
      </c>
      <c r="AU160" s="245" t="s">
        <v>81</v>
      </c>
      <c r="AV160" s="14" t="s">
        <v>81</v>
      </c>
      <c r="AW160" s="14" t="s">
        <v>33</v>
      </c>
      <c r="AX160" s="14" t="s">
        <v>71</v>
      </c>
      <c r="AY160" s="245" t="s">
        <v>137</v>
      </c>
    </row>
    <row r="161" s="15" customFormat="1">
      <c r="A161" s="15"/>
      <c r="B161" s="256"/>
      <c r="C161" s="257"/>
      <c r="D161" s="226" t="s">
        <v>148</v>
      </c>
      <c r="E161" s="258" t="s">
        <v>19</v>
      </c>
      <c r="F161" s="259" t="s">
        <v>220</v>
      </c>
      <c r="G161" s="257"/>
      <c r="H161" s="260">
        <v>64.060000000000002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148</v>
      </c>
      <c r="AU161" s="266" t="s">
        <v>81</v>
      </c>
      <c r="AV161" s="15" t="s">
        <v>144</v>
      </c>
      <c r="AW161" s="15" t="s">
        <v>33</v>
      </c>
      <c r="AX161" s="15" t="s">
        <v>79</v>
      </c>
      <c r="AY161" s="266" t="s">
        <v>137</v>
      </c>
    </row>
    <row r="162" s="2" customFormat="1" ht="24.15" customHeight="1">
      <c r="A162" s="40"/>
      <c r="B162" s="41"/>
      <c r="C162" s="206" t="s">
        <v>242</v>
      </c>
      <c r="D162" s="206" t="s">
        <v>139</v>
      </c>
      <c r="E162" s="207" t="s">
        <v>243</v>
      </c>
      <c r="F162" s="208" t="s">
        <v>244</v>
      </c>
      <c r="G162" s="209" t="s">
        <v>142</v>
      </c>
      <c r="H162" s="210">
        <v>15.250999999999999</v>
      </c>
      <c r="I162" s="211"/>
      <c r="J162" s="212">
        <f>ROUND(I162*H162,2)</f>
        <v>0</v>
      </c>
      <c r="K162" s="208" t="s">
        <v>143</v>
      </c>
      <c r="L162" s="46"/>
      <c r="M162" s="213" t="s">
        <v>19</v>
      </c>
      <c r="N162" s="214" t="s">
        <v>42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2.1000000000000001</v>
      </c>
      <c r="T162" s="216">
        <f>S162*H162</f>
        <v>32.027099999999997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144</v>
      </c>
      <c r="AT162" s="217" t="s">
        <v>139</v>
      </c>
      <c r="AU162" s="217" t="s">
        <v>81</v>
      </c>
      <c r="AY162" s="19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79</v>
      </c>
      <c r="BK162" s="218">
        <f>ROUND(I162*H162,2)</f>
        <v>0</v>
      </c>
      <c r="BL162" s="19" t="s">
        <v>144</v>
      </c>
      <c r="BM162" s="217" t="s">
        <v>245</v>
      </c>
    </row>
    <row r="163" s="2" customFormat="1">
      <c r="A163" s="40"/>
      <c r="B163" s="41"/>
      <c r="C163" s="42"/>
      <c r="D163" s="219" t="s">
        <v>146</v>
      </c>
      <c r="E163" s="42"/>
      <c r="F163" s="220" t="s">
        <v>246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146</v>
      </c>
      <c r="AU163" s="19" t="s">
        <v>81</v>
      </c>
    </row>
    <row r="164" s="13" customFormat="1">
      <c r="A164" s="13"/>
      <c r="B164" s="224"/>
      <c r="C164" s="225"/>
      <c r="D164" s="226" t="s">
        <v>148</v>
      </c>
      <c r="E164" s="227" t="s">
        <v>19</v>
      </c>
      <c r="F164" s="228" t="s">
        <v>215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148</v>
      </c>
      <c r="AU164" s="234" t="s">
        <v>81</v>
      </c>
      <c r="AV164" s="13" t="s">
        <v>79</v>
      </c>
      <c r="AW164" s="13" t="s">
        <v>33</v>
      </c>
      <c r="AX164" s="13" t="s">
        <v>71</v>
      </c>
      <c r="AY164" s="234" t="s">
        <v>137</v>
      </c>
    </row>
    <row r="165" s="14" customFormat="1">
      <c r="A165" s="14"/>
      <c r="B165" s="235"/>
      <c r="C165" s="236"/>
      <c r="D165" s="226" t="s">
        <v>148</v>
      </c>
      <c r="E165" s="237" t="s">
        <v>19</v>
      </c>
      <c r="F165" s="238" t="s">
        <v>247</v>
      </c>
      <c r="G165" s="236"/>
      <c r="H165" s="239">
        <v>15.250999999999999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148</v>
      </c>
      <c r="AU165" s="245" t="s">
        <v>81</v>
      </c>
      <c r="AV165" s="14" t="s">
        <v>81</v>
      </c>
      <c r="AW165" s="14" t="s">
        <v>33</v>
      </c>
      <c r="AX165" s="14" t="s">
        <v>79</v>
      </c>
      <c r="AY165" s="245" t="s">
        <v>137</v>
      </c>
    </row>
    <row r="166" s="2" customFormat="1" ht="24.15" customHeight="1">
      <c r="A166" s="40"/>
      <c r="B166" s="41"/>
      <c r="C166" s="206" t="s">
        <v>248</v>
      </c>
      <c r="D166" s="206" t="s">
        <v>139</v>
      </c>
      <c r="E166" s="207" t="s">
        <v>249</v>
      </c>
      <c r="F166" s="208" t="s">
        <v>250</v>
      </c>
      <c r="G166" s="209" t="s">
        <v>194</v>
      </c>
      <c r="H166" s="210">
        <v>0.32600000000000001</v>
      </c>
      <c r="I166" s="211"/>
      <c r="J166" s="212">
        <f>ROUND(I166*H166,2)</f>
        <v>0</v>
      </c>
      <c r="K166" s="208" t="s">
        <v>143</v>
      </c>
      <c r="L166" s="46"/>
      <c r="M166" s="213" t="s">
        <v>19</v>
      </c>
      <c r="N166" s="214" t="s">
        <v>42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1.2609999999999999</v>
      </c>
      <c r="T166" s="216">
        <f>S166*H166</f>
        <v>0.41108600000000001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144</v>
      </c>
      <c r="AT166" s="217" t="s">
        <v>139</v>
      </c>
      <c r="AU166" s="217" t="s">
        <v>81</v>
      </c>
      <c r="AY166" s="19" t="s">
        <v>137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79</v>
      </c>
      <c r="BK166" s="218">
        <f>ROUND(I166*H166,2)</f>
        <v>0</v>
      </c>
      <c r="BL166" s="19" t="s">
        <v>144</v>
      </c>
      <c r="BM166" s="217" t="s">
        <v>251</v>
      </c>
    </row>
    <row r="167" s="2" customFormat="1">
      <c r="A167" s="40"/>
      <c r="B167" s="41"/>
      <c r="C167" s="42"/>
      <c r="D167" s="219" t="s">
        <v>146</v>
      </c>
      <c r="E167" s="42"/>
      <c r="F167" s="220" t="s">
        <v>252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146</v>
      </c>
      <c r="AU167" s="19" t="s">
        <v>81</v>
      </c>
    </row>
    <row r="168" s="13" customFormat="1">
      <c r="A168" s="13"/>
      <c r="B168" s="224"/>
      <c r="C168" s="225"/>
      <c r="D168" s="226" t="s">
        <v>148</v>
      </c>
      <c r="E168" s="227" t="s">
        <v>19</v>
      </c>
      <c r="F168" s="228" t="s">
        <v>215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148</v>
      </c>
      <c r="AU168" s="234" t="s">
        <v>81</v>
      </c>
      <c r="AV168" s="13" t="s">
        <v>79</v>
      </c>
      <c r="AW168" s="13" t="s">
        <v>33</v>
      </c>
      <c r="AX168" s="13" t="s">
        <v>71</v>
      </c>
      <c r="AY168" s="234" t="s">
        <v>137</v>
      </c>
    </row>
    <row r="169" s="14" customFormat="1">
      <c r="A169" s="14"/>
      <c r="B169" s="235"/>
      <c r="C169" s="236"/>
      <c r="D169" s="226" t="s">
        <v>148</v>
      </c>
      <c r="E169" s="237" t="s">
        <v>19</v>
      </c>
      <c r="F169" s="238" t="s">
        <v>253</v>
      </c>
      <c r="G169" s="236"/>
      <c r="H169" s="239">
        <v>0.32600000000000001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148</v>
      </c>
      <c r="AU169" s="245" t="s">
        <v>81</v>
      </c>
      <c r="AV169" s="14" t="s">
        <v>81</v>
      </c>
      <c r="AW169" s="14" t="s">
        <v>33</v>
      </c>
      <c r="AX169" s="14" t="s">
        <v>79</v>
      </c>
      <c r="AY169" s="245" t="s">
        <v>137</v>
      </c>
    </row>
    <row r="170" s="2" customFormat="1" ht="16.5" customHeight="1">
      <c r="A170" s="40"/>
      <c r="B170" s="41"/>
      <c r="C170" s="206" t="s">
        <v>254</v>
      </c>
      <c r="D170" s="206" t="s">
        <v>139</v>
      </c>
      <c r="E170" s="207" t="s">
        <v>255</v>
      </c>
      <c r="F170" s="208" t="s">
        <v>256</v>
      </c>
      <c r="G170" s="209" t="s">
        <v>142</v>
      </c>
      <c r="H170" s="210">
        <v>2.8639999999999999</v>
      </c>
      <c r="I170" s="211"/>
      <c r="J170" s="212">
        <f>ROUND(I170*H170,2)</f>
        <v>0</v>
      </c>
      <c r="K170" s="208" t="s">
        <v>143</v>
      </c>
      <c r="L170" s="46"/>
      <c r="M170" s="213" t="s">
        <v>19</v>
      </c>
      <c r="N170" s="214" t="s">
        <v>42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2.2000000000000002</v>
      </c>
      <c r="T170" s="216">
        <f>S170*H170</f>
        <v>6.3008000000000006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144</v>
      </c>
      <c r="AT170" s="217" t="s">
        <v>139</v>
      </c>
      <c r="AU170" s="217" t="s">
        <v>81</v>
      </c>
      <c r="AY170" s="19" t="s">
        <v>137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79</v>
      </c>
      <c r="BK170" s="218">
        <f>ROUND(I170*H170,2)</f>
        <v>0</v>
      </c>
      <c r="BL170" s="19" t="s">
        <v>144</v>
      </c>
      <c r="BM170" s="217" t="s">
        <v>257</v>
      </c>
    </row>
    <row r="171" s="2" customFormat="1">
      <c r="A171" s="40"/>
      <c r="B171" s="41"/>
      <c r="C171" s="42"/>
      <c r="D171" s="219" t="s">
        <v>146</v>
      </c>
      <c r="E171" s="42"/>
      <c r="F171" s="220" t="s">
        <v>258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146</v>
      </c>
      <c r="AU171" s="19" t="s">
        <v>81</v>
      </c>
    </row>
    <row r="172" s="13" customFormat="1">
      <c r="A172" s="13"/>
      <c r="B172" s="224"/>
      <c r="C172" s="225"/>
      <c r="D172" s="226" t="s">
        <v>148</v>
      </c>
      <c r="E172" s="227" t="s">
        <v>19</v>
      </c>
      <c r="F172" s="228" t="s">
        <v>215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148</v>
      </c>
      <c r="AU172" s="234" t="s">
        <v>81</v>
      </c>
      <c r="AV172" s="13" t="s">
        <v>79</v>
      </c>
      <c r="AW172" s="13" t="s">
        <v>33</v>
      </c>
      <c r="AX172" s="13" t="s">
        <v>71</v>
      </c>
      <c r="AY172" s="234" t="s">
        <v>137</v>
      </c>
    </row>
    <row r="173" s="14" customFormat="1">
      <c r="A173" s="14"/>
      <c r="B173" s="235"/>
      <c r="C173" s="236"/>
      <c r="D173" s="226" t="s">
        <v>148</v>
      </c>
      <c r="E173" s="237" t="s">
        <v>19</v>
      </c>
      <c r="F173" s="238" t="s">
        <v>259</v>
      </c>
      <c r="G173" s="236"/>
      <c r="H173" s="239">
        <v>2.8639999999999999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148</v>
      </c>
      <c r="AU173" s="245" t="s">
        <v>81</v>
      </c>
      <c r="AV173" s="14" t="s">
        <v>81</v>
      </c>
      <c r="AW173" s="14" t="s">
        <v>33</v>
      </c>
      <c r="AX173" s="14" t="s">
        <v>79</v>
      </c>
      <c r="AY173" s="245" t="s">
        <v>137</v>
      </c>
    </row>
    <row r="174" s="2" customFormat="1" ht="16.5" customHeight="1">
      <c r="A174" s="40"/>
      <c r="B174" s="41"/>
      <c r="C174" s="206" t="s">
        <v>260</v>
      </c>
      <c r="D174" s="206" t="s">
        <v>139</v>
      </c>
      <c r="E174" s="207" t="s">
        <v>261</v>
      </c>
      <c r="F174" s="208" t="s">
        <v>262</v>
      </c>
      <c r="G174" s="209" t="s">
        <v>160</v>
      </c>
      <c r="H174" s="210">
        <v>109.48</v>
      </c>
      <c r="I174" s="211"/>
      <c r="J174" s="212">
        <f>ROUND(I174*H174,2)</f>
        <v>0</v>
      </c>
      <c r="K174" s="208" t="s">
        <v>143</v>
      </c>
      <c r="L174" s="46"/>
      <c r="M174" s="213" t="s">
        <v>19</v>
      </c>
      <c r="N174" s="214" t="s">
        <v>42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0.089999999999999997</v>
      </c>
      <c r="T174" s="216">
        <f>S174*H174</f>
        <v>9.8531999999999993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144</v>
      </c>
      <c r="AT174" s="217" t="s">
        <v>139</v>
      </c>
      <c r="AU174" s="217" t="s">
        <v>81</v>
      </c>
      <c r="AY174" s="19" t="s">
        <v>137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79</v>
      </c>
      <c r="BK174" s="218">
        <f>ROUND(I174*H174,2)</f>
        <v>0</v>
      </c>
      <c r="BL174" s="19" t="s">
        <v>144</v>
      </c>
      <c r="BM174" s="217" t="s">
        <v>263</v>
      </c>
    </row>
    <row r="175" s="2" customFormat="1">
      <c r="A175" s="40"/>
      <c r="B175" s="41"/>
      <c r="C175" s="42"/>
      <c r="D175" s="219" t="s">
        <v>146</v>
      </c>
      <c r="E175" s="42"/>
      <c r="F175" s="220" t="s">
        <v>264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146</v>
      </c>
      <c r="AU175" s="19" t="s">
        <v>81</v>
      </c>
    </row>
    <row r="176" s="13" customFormat="1">
      <c r="A176" s="13"/>
      <c r="B176" s="224"/>
      <c r="C176" s="225"/>
      <c r="D176" s="226" t="s">
        <v>148</v>
      </c>
      <c r="E176" s="227" t="s">
        <v>19</v>
      </c>
      <c r="F176" s="228" t="s">
        <v>215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148</v>
      </c>
      <c r="AU176" s="234" t="s">
        <v>81</v>
      </c>
      <c r="AV176" s="13" t="s">
        <v>79</v>
      </c>
      <c r="AW176" s="13" t="s">
        <v>33</v>
      </c>
      <c r="AX176" s="13" t="s">
        <v>71</v>
      </c>
      <c r="AY176" s="234" t="s">
        <v>137</v>
      </c>
    </row>
    <row r="177" s="14" customFormat="1">
      <c r="A177" s="14"/>
      <c r="B177" s="235"/>
      <c r="C177" s="236"/>
      <c r="D177" s="226" t="s">
        <v>148</v>
      </c>
      <c r="E177" s="237" t="s">
        <v>19</v>
      </c>
      <c r="F177" s="238" t="s">
        <v>265</v>
      </c>
      <c r="G177" s="236"/>
      <c r="H177" s="239">
        <v>109.48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148</v>
      </c>
      <c r="AU177" s="245" t="s">
        <v>81</v>
      </c>
      <c r="AV177" s="14" t="s">
        <v>81</v>
      </c>
      <c r="AW177" s="14" t="s">
        <v>33</v>
      </c>
      <c r="AX177" s="14" t="s">
        <v>79</v>
      </c>
      <c r="AY177" s="245" t="s">
        <v>137</v>
      </c>
    </row>
    <row r="178" s="2" customFormat="1" ht="16.5" customHeight="1">
      <c r="A178" s="40"/>
      <c r="B178" s="41"/>
      <c r="C178" s="206" t="s">
        <v>266</v>
      </c>
      <c r="D178" s="206" t="s">
        <v>139</v>
      </c>
      <c r="E178" s="207" t="s">
        <v>267</v>
      </c>
      <c r="F178" s="208" t="s">
        <v>268</v>
      </c>
      <c r="G178" s="209" t="s">
        <v>160</v>
      </c>
      <c r="H178" s="210">
        <v>150</v>
      </c>
      <c r="I178" s="211"/>
      <c r="J178" s="212">
        <f>ROUND(I178*H178,2)</f>
        <v>0</v>
      </c>
      <c r="K178" s="208" t="s">
        <v>143</v>
      </c>
      <c r="L178" s="46"/>
      <c r="M178" s="213" t="s">
        <v>19</v>
      </c>
      <c r="N178" s="214" t="s">
        <v>42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144</v>
      </c>
      <c r="AT178" s="217" t="s">
        <v>139</v>
      </c>
      <c r="AU178" s="217" t="s">
        <v>81</v>
      </c>
      <c r="AY178" s="19" t="s">
        <v>137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79</v>
      </c>
      <c r="BK178" s="218">
        <f>ROUND(I178*H178,2)</f>
        <v>0</v>
      </c>
      <c r="BL178" s="19" t="s">
        <v>144</v>
      </c>
      <c r="BM178" s="217" t="s">
        <v>269</v>
      </c>
    </row>
    <row r="179" s="2" customFormat="1">
      <c r="A179" s="40"/>
      <c r="B179" s="41"/>
      <c r="C179" s="42"/>
      <c r="D179" s="219" t="s">
        <v>146</v>
      </c>
      <c r="E179" s="42"/>
      <c r="F179" s="220" t="s">
        <v>270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146</v>
      </c>
      <c r="AU179" s="19" t="s">
        <v>81</v>
      </c>
    </row>
    <row r="180" s="13" customFormat="1">
      <c r="A180" s="13"/>
      <c r="B180" s="224"/>
      <c r="C180" s="225"/>
      <c r="D180" s="226" t="s">
        <v>148</v>
      </c>
      <c r="E180" s="227" t="s">
        <v>19</v>
      </c>
      <c r="F180" s="228" t="s">
        <v>215</v>
      </c>
      <c r="G180" s="225"/>
      <c r="H180" s="227" t="s">
        <v>19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148</v>
      </c>
      <c r="AU180" s="234" t="s">
        <v>81</v>
      </c>
      <c r="AV180" s="13" t="s">
        <v>79</v>
      </c>
      <c r="AW180" s="13" t="s">
        <v>33</v>
      </c>
      <c r="AX180" s="13" t="s">
        <v>71</v>
      </c>
      <c r="AY180" s="234" t="s">
        <v>137</v>
      </c>
    </row>
    <row r="181" s="14" customFormat="1">
      <c r="A181" s="14"/>
      <c r="B181" s="235"/>
      <c r="C181" s="236"/>
      <c r="D181" s="226" t="s">
        <v>148</v>
      </c>
      <c r="E181" s="237" t="s">
        <v>19</v>
      </c>
      <c r="F181" s="238" t="s">
        <v>271</v>
      </c>
      <c r="G181" s="236"/>
      <c r="H181" s="239">
        <v>150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148</v>
      </c>
      <c r="AU181" s="245" t="s">
        <v>81</v>
      </c>
      <c r="AV181" s="14" t="s">
        <v>81</v>
      </c>
      <c r="AW181" s="14" t="s">
        <v>33</v>
      </c>
      <c r="AX181" s="14" t="s">
        <v>79</v>
      </c>
      <c r="AY181" s="245" t="s">
        <v>137</v>
      </c>
    </row>
    <row r="182" s="2" customFormat="1" ht="16.5" customHeight="1">
      <c r="A182" s="40"/>
      <c r="B182" s="41"/>
      <c r="C182" s="206" t="s">
        <v>272</v>
      </c>
      <c r="D182" s="206" t="s">
        <v>139</v>
      </c>
      <c r="E182" s="207" t="s">
        <v>273</v>
      </c>
      <c r="F182" s="208" t="s">
        <v>274</v>
      </c>
      <c r="G182" s="209" t="s">
        <v>160</v>
      </c>
      <c r="H182" s="210">
        <v>1050</v>
      </c>
      <c r="I182" s="211"/>
      <c r="J182" s="212">
        <f>ROUND(I182*H182,2)</f>
        <v>0</v>
      </c>
      <c r="K182" s="208" t="s">
        <v>143</v>
      </c>
      <c r="L182" s="46"/>
      <c r="M182" s="213" t="s">
        <v>19</v>
      </c>
      <c r="N182" s="214" t="s">
        <v>42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144</v>
      </c>
      <c r="AT182" s="217" t="s">
        <v>139</v>
      </c>
      <c r="AU182" s="217" t="s">
        <v>81</v>
      </c>
      <c r="AY182" s="19" t="s">
        <v>137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79</v>
      </c>
      <c r="BK182" s="218">
        <f>ROUND(I182*H182,2)</f>
        <v>0</v>
      </c>
      <c r="BL182" s="19" t="s">
        <v>144</v>
      </c>
      <c r="BM182" s="217" t="s">
        <v>275</v>
      </c>
    </row>
    <row r="183" s="2" customFormat="1">
      <c r="A183" s="40"/>
      <c r="B183" s="41"/>
      <c r="C183" s="42"/>
      <c r="D183" s="219" t="s">
        <v>146</v>
      </c>
      <c r="E183" s="42"/>
      <c r="F183" s="220" t="s">
        <v>276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146</v>
      </c>
      <c r="AU183" s="19" t="s">
        <v>81</v>
      </c>
    </row>
    <row r="184" s="13" customFormat="1">
      <c r="A184" s="13"/>
      <c r="B184" s="224"/>
      <c r="C184" s="225"/>
      <c r="D184" s="226" t="s">
        <v>148</v>
      </c>
      <c r="E184" s="227" t="s">
        <v>19</v>
      </c>
      <c r="F184" s="228" t="s">
        <v>215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148</v>
      </c>
      <c r="AU184" s="234" t="s">
        <v>81</v>
      </c>
      <c r="AV184" s="13" t="s">
        <v>79</v>
      </c>
      <c r="AW184" s="13" t="s">
        <v>33</v>
      </c>
      <c r="AX184" s="13" t="s">
        <v>71</v>
      </c>
      <c r="AY184" s="234" t="s">
        <v>137</v>
      </c>
    </row>
    <row r="185" s="14" customFormat="1">
      <c r="A185" s="14"/>
      <c r="B185" s="235"/>
      <c r="C185" s="236"/>
      <c r="D185" s="226" t="s">
        <v>148</v>
      </c>
      <c r="E185" s="237" t="s">
        <v>19</v>
      </c>
      <c r="F185" s="238" t="s">
        <v>277</v>
      </c>
      <c r="G185" s="236"/>
      <c r="H185" s="239">
        <v>1050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148</v>
      </c>
      <c r="AU185" s="245" t="s">
        <v>81</v>
      </c>
      <c r="AV185" s="14" t="s">
        <v>81</v>
      </c>
      <c r="AW185" s="14" t="s">
        <v>33</v>
      </c>
      <c r="AX185" s="14" t="s">
        <v>79</v>
      </c>
      <c r="AY185" s="245" t="s">
        <v>137</v>
      </c>
    </row>
    <row r="186" s="2" customFormat="1" ht="24.15" customHeight="1">
      <c r="A186" s="40"/>
      <c r="B186" s="41"/>
      <c r="C186" s="206" t="s">
        <v>7</v>
      </c>
      <c r="D186" s="206" t="s">
        <v>139</v>
      </c>
      <c r="E186" s="207" t="s">
        <v>278</v>
      </c>
      <c r="F186" s="208" t="s">
        <v>279</v>
      </c>
      <c r="G186" s="209" t="s">
        <v>160</v>
      </c>
      <c r="H186" s="210">
        <v>109.48</v>
      </c>
      <c r="I186" s="211"/>
      <c r="J186" s="212">
        <f>ROUND(I186*H186,2)</f>
        <v>0</v>
      </c>
      <c r="K186" s="208" t="s">
        <v>143</v>
      </c>
      <c r="L186" s="46"/>
      <c r="M186" s="213" t="s">
        <v>19</v>
      </c>
      <c r="N186" s="214" t="s">
        <v>42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0.073999999999999996</v>
      </c>
      <c r="T186" s="216">
        <f>S186*H186</f>
        <v>8.1015200000000007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144</v>
      </c>
      <c r="AT186" s="217" t="s">
        <v>139</v>
      </c>
      <c r="AU186" s="217" t="s">
        <v>81</v>
      </c>
      <c r="AY186" s="19" t="s">
        <v>137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79</v>
      </c>
      <c r="BK186" s="218">
        <f>ROUND(I186*H186,2)</f>
        <v>0</v>
      </c>
      <c r="BL186" s="19" t="s">
        <v>144</v>
      </c>
      <c r="BM186" s="217" t="s">
        <v>280</v>
      </c>
    </row>
    <row r="187" s="2" customFormat="1">
      <c r="A187" s="40"/>
      <c r="B187" s="41"/>
      <c r="C187" s="42"/>
      <c r="D187" s="219" t="s">
        <v>146</v>
      </c>
      <c r="E187" s="42"/>
      <c r="F187" s="220" t="s">
        <v>281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146</v>
      </c>
      <c r="AU187" s="19" t="s">
        <v>81</v>
      </c>
    </row>
    <row r="188" s="13" customFormat="1">
      <c r="A188" s="13"/>
      <c r="B188" s="224"/>
      <c r="C188" s="225"/>
      <c r="D188" s="226" t="s">
        <v>148</v>
      </c>
      <c r="E188" s="227" t="s">
        <v>19</v>
      </c>
      <c r="F188" s="228" t="s">
        <v>215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148</v>
      </c>
      <c r="AU188" s="234" t="s">
        <v>81</v>
      </c>
      <c r="AV188" s="13" t="s">
        <v>79</v>
      </c>
      <c r="AW188" s="13" t="s">
        <v>33</v>
      </c>
      <c r="AX188" s="13" t="s">
        <v>71</v>
      </c>
      <c r="AY188" s="234" t="s">
        <v>137</v>
      </c>
    </row>
    <row r="189" s="14" customFormat="1">
      <c r="A189" s="14"/>
      <c r="B189" s="235"/>
      <c r="C189" s="236"/>
      <c r="D189" s="226" t="s">
        <v>148</v>
      </c>
      <c r="E189" s="237" t="s">
        <v>19</v>
      </c>
      <c r="F189" s="238" t="s">
        <v>265</v>
      </c>
      <c r="G189" s="236"/>
      <c r="H189" s="239">
        <v>109.48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148</v>
      </c>
      <c r="AU189" s="245" t="s">
        <v>81</v>
      </c>
      <c r="AV189" s="14" t="s">
        <v>81</v>
      </c>
      <c r="AW189" s="14" t="s">
        <v>33</v>
      </c>
      <c r="AX189" s="14" t="s">
        <v>79</v>
      </c>
      <c r="AY189" s="245" t="s">
        <v>137</v>
      </c>
    </row>
    <row r="190" s="2" customFormat="1" ht="21.75" customHeight="1">
      <c r="A190" s="40"/>
      <c r="B190" s="41"/>
      <c r="C190" s="206" t="s">
        <v>282</v>
      </c>
      <c r="D190" s="206" t="s">
        <v>139</v>
      </c>
      <c r="E190" s="207" t="s">
        <v>283</v>
      </c>
      <c r="F190" s="208" t="s">
        <v>284</v>
      </c>
      <c r="G190" s="209" t="s">
        <v>142</v>
      </c>
      <c r="H190" s="210">
        <v>5.0839999999999996</v>
      </c>
      <c r="I190" s="211"/>
      <c r="J190" s="212">
        <f>ROUND(I190*H190,2)</f>
        <v>0</v>
      </c>
      <c r="K190" s="208" t="s">
        <v>143</v>
      </c>
      <c r="L190" s="46"/>
      <c r="M190" s="213" t="s">
        <v>19</v>
      </c>
      <c r="N190" s="214" t="s">
        <v>42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1.3999999999999999</v>
      </c>
      <c r="T190" s="216">
        <f>S190*H190</f>
        <v>7.1175999999999986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144</v>
      </c>
      <c r="AT190" s="217" t="s">
        <v>139</v>
      </c>
      <c r="AU190" s="217" t="s">
        <v>81</v>
      </c>
      <c r="AY190" s="19" t="s">
        <v>137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79</v>
      </c>
      <c r="BK190" s="218">
        <f>ROUND(I190*H190,2)</f>
        <v>0</v>
      </c>
      <c r="BL190" s="19" t="s">
        <v>144</v>
      </c>
      <c r="BM190" s="217" t="s">
        <v>285</v>
      </c>
    </row>
    <row r="191" s="2" customFormat="1">
      <c r="A191" s="40"/>
      <c r="B191" s="41"/>
      <c r="C191" s="42"/>
      <c r="D191" s="219" t="s">
        <v>146</v>
      </c>
      <c r="E191" s="42"/>
      <c r="F191" s="220" t="s">
        <v>286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146</v>
      </c>
      <c r="AU191" s="19" t="s">
        <v>81</v>
      </c>
    </row>
    <row r="192" s="13" customFormat="1">
      <c r="A192" s="13"/>
      <c r="B192" s="224"/>
      <c r="C192" s="225"/>
      <c r="D192" s="226" t="s">
        <v>148</v>
      </c>
      <c r="E192" s="227" t="s">
        <v>19</v>
      </c>
      <c r="F192" s="228" t="s">
        <v>215</v>
      </c>
      <c r="G192" s="225"/>
      <c r="H192" s="227" t="s">
        <v>19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148</v>
      </c>
      <c r="AU192" s="234" t="s">
        <v>81</v>
      </c>
      <c r="AV192" s="13" t="s">
        <v>79</v>
      </c>
      <c r="AW192" s="13" t="s">
        <v>33</v>
      </c>
      <c r="AX192" s="13" t="s">
        <v>71</v>
      </c>
      <c r="AY192" s="234" t="s">
        <v>137</v>
      </c>
    </row>
    <row r="193" s="14" customFormat="1">
      <c r="A193" s="14"/>
      <c r="B193" s="235"/>
      <c r="C193" s="236"/>
      <c r="D193" s="226" t="s">
        <v>148</v>
      </c>
      <c r="E193" s="237" t="s">
        <v>19</v>
      </c>
      <c r="F193" s="238" t="s">
        <v>287</v>
      </c>
      <c r="G193" s="236"/>
      <c r="H193" s="239">
        <v>5.0839999999999996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148</v>
      </c>
      <c r="AU193" s="245" t="s">
        <v>81</v>
      </c>
      <c r="AV193" s="14" t="s">
        <v>81</v>
      </c>
      <c r="AW193" s="14" t="s">
        <v>33</v>
      </c>
      <c r="AX193" s="14" t="s">
        <v>79</v>
      </c>
      <c r="AY193" s="245" t="s">
        <v>137</v>
      </c>
    </row>
    <row r="194" s="2" customFormat="1" ht="24.15" customHeight="1">
      <c r="A194" s="40"/>
      <c r="B194" s="41"/>
      <c r="C194" s="206" t="s">
        <v>288</v>
      </c>
      <c r="D194" s="206" t="s">
        <v>139</v>
      </c>
      <c r="E194" s="207" t="s">
        <v>289</v>
      </c>
      <c r="F194" s="208" t="s">
        <v>290</v>
      </c>
      <c r="G194" s="209" t="s">
        <v>160</v>
      </c>
      <c r="H194" s="210">
        <v>2.0499999999999998</v>
      </c>
      <c r="I194" s="211"/>
      <c r="J194" s="212">
        <f>ROUND(I194*H194,2)</f>
        <v>0</v>
      </c>
      <c r="K194" s="208" t="s">
        <v>143</v>
      </c>
      <c r="L194" s="46"/>
      <c r="M194" s="213" t="s">
        <v>19</v>
      </c>
      <c r="N194" s="214" t="s">
        <v>42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0.055</v>
      </c>
      <c r="T194" s="216">
        <f>S194*H194</f>
        <v>0.11274999999999999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144</v>
      </c>
      <c r="AT194" s="217" t="s">
        <v>139</v>
      </c>
      <c r="AU194" s="217" t="s">
        <v>81</v>
      </c>
      <c r="AY194" s="19" t="s">
        <v>137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79</v>
      </c>
      <c r="BK194" s="218">
        <f>ROUND(I194*H194,2)</f>
        <v>0</v>
      </c>
      <c r="BL194" s="19" t="s">
        <v>144</v>
      </c>
      <c r="BM194" s="217" t="s">
        <v>291</v>
      </c>
    </row>
    <row r="195" s="2" customFormat="1">
      <c r="A195" s="40"/>
      <c r="B195" s="41"/>
      <c r="C195" s="42"/>
      <c r="D195" s="219" t="s">
        <v>146</v>
      </c>
      <c r="E195" s="42"/>
      <c r="F195" s="220" t="s">
        <v>292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146</v>
      </c>
      <c r="AU195" s="19" t="s">
        <v>81</v>
      </c>
    </row>
    <row r="196" s="13" customFormat="1">
      <c r="A196" s="13"/>
      <c r="B196" s="224"/>
      <c r="C196" s="225"/>
      <c r="D196" s="226" t="s">
        <v>148</v>
      </c>
      <c r="E196" s="227" t="s">
        <v>19</v>
      </c>
      <c r="F196" s="228" t="s">
        <v>215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148</v>
      </c>
      <c r="AU196" s="234" t="s">
        <v>81</v>
      </c>
      <c r="AV196" s="13" t="s">
        <v>79</v>
      </c>
      <c r="AW196" s="13" t="s">
        <v>33</v>
      </c>
      <c r="AX196" s="13" t="s">
        <v>71</v>
      </c>
      <c r="AY196" s="234" t="s">
        <v>137</v>
      </c>
    </row>
    <row r="197" s="14" customFormat="1">
      <c r="A197" s="14"/>
      <c r="B197" s="235"/>
      <c r="C197" s="236"/>
      <c r="D197" s="226" t="s">
        <v>148</v>
      </c>
      <c r="E197" s="237" t="s">
        <v>19</v>
      </c>
      <c r="F197" s="238" t="s">
        <v>293</v>
      </c>
      <c r="G197" s="236"/>
      <c r="H197" s="239">
        <v>2.0499999999999998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148</v>
      </c>
      <c r="AU197" s="245" t="s">
        <v>81</v>
      </c>
      <c r="AV197" s="14" t="s">
        <v>81</v>
      </c>
      <c r="AW197" s="14" t="s">
        <v>33</v>
      </c>
      <c r="AX197" s="14" t="s">
        <v>79</v>
      </c>
      <c r="AY197" s="245" t="s">
        <v>137</v>
      </c>
    </row>
    <row r="198" s="2" customFormat="1" ht="24.15" customHeight="1">
      <c r="A198" s="40"/>
      <c r="B198" s="41"/>
      <c r="C198" s="206" t="s">
        <v>294</v>
      </c>
      <c r="D198" s="206" t="s">
        <v>139</v>
      </c>
      <c r="E198" s="207" t="s">
        <v>295</v>
      </c>
      <c r="F198" s="208" t="s">
        <v>296</v>
      </c>
      <c r="G198" s="209" t="s">
        <v>160</v>
      </c>
      <c r="H198" s="210">
        <v>2.6309999999999998</v>
      </c>
      <c r="I198" s="211"/>
      <c r="J198" s="212">
        <f>ROUND(I198*H198,2)</f>
        <v>0</v>
      </c>
      <c r="K198" s="208" t="s">
        <v>143</v>
      </c>
      <c r="L198" s="46"/>
      <c r="M198" s="213" t="s">
        <v>19</v>
      </c>
      <c r="N198" s="214" t="s">
        <v>42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0.074999999999999997</v>
      </c>
      <c r="T198" s="216">
        <f>S198*H198</f>
        <v>0.19732499999999997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144</v>
      </c>
      <c r="AT198" s="217" t="s">
        <v>139</v>
      </c>
      <c r="AU198" s="217" t="s">
        <v>81</v>
      </c>
      <c r="AY198" s="19" t="s">
        <v>137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79</v>
      </c>
      <c r="BK198" s="218">
        <f>ROUND(I198*H198,2)</f>
        <v>0</v>
      </c>
      <c r="BL198" s="19" t="s">
        <v>144</v>
      </c>
      <c r="BM198" s="217" t="s">
        <v>297</v>
      </c>
    </row>
    <row r="199" s="2" customFormat="1">
      <c r="A199" s="40"/>
      <c r="B199" s="41"/>
      <c r="C199" s="42"/>
      <c r="D199" s="219" t="s">
        <v>146</v>
      </c>
      <c r="E199" s="42"/>
      <c r="F199" s="220" t="s">
        <v>298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146</v>
      </c>
      <c r="AU199" s="19" t="s">
        <v>81</v>
      </c>
    </row>
    <row r="200" s="13" customFormat="1">
      <c r="A200" s="13"/>
      <c r="B200" s="224"/>
      <c r="C200" s="225"/>
      <c r="D200" s="226" t="s">
        <v>148</v>
      </c>
      <c r="E200" s="227" t="s">
        <v>19</v>
      </c>
      <c r="F200" s="228" t="s">
        <v>215</v>
      </c>
      <c r="G200" s="225"/>
      <c r="H200" s="227" t="s">
        <v>19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148</v>
      </c>
      <c r="AU200" s="234" t="s">
        <v>81</v>
      </c>
      <c r="AV200" s="13" t="s">
        <v>79</v>
      </c>
      <c r="AW200" s="13" t="s">
        <v>33</v>
      </c>
      <c r="AX200" s="13" t="s">
        <v>71</v>
      </c>
      <c r="AY200" s="234" t="s">
        <v>137</v>
      </c>
    </row>
    <row r="201" s="14" customFormat="1">
      <c r="A201" s="14"/>
      <c r="B201" s="235"/>
      <c r="C201" s="236"/>
      <c r="D201" s="226" t="s">
        <v>148</v>
      </c>
      <c r="E201" s="237" t="s">
        <v>19</v>
      </c>
      <c r="F201" s="238" t="s">
        <v>299</v>
      </c>
      <c r="G201" s="236"/>
      <c r="H201" s="239">
        <v>1.823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148</v>
      </c>
      <c r="AU201" s="245" t="s">
        <v>81</v>
      </c>
      <c r="AV201" s="14" t="s">
        <v>81</v>
      </c>
      <c r="AW201" s="14" t="s">
        <v>33</v>
      </c>
      <c r="AX201" s="14" t="s">
        <v>71</v>
      </c>
      <c r="AY201" s="245" t="s">
        <v>137</v>
      </c>
    </row>
    <row r="202" s="14" customFormat="1">
      <c r="A202" s="14"/>
      <c r="B202" s="235"/>
      <c r="C202" s="236"/>
      <c r="D202" s="226" t="s">
        <v>148</v>
      </c>
      <c r="E202" s="237" t="s">
        <v>19</v>
      </c>
      <c r="F202" s="238" t="s">
        <v>300</v>
      </c>
      <c r="G202" s="236"/>
      <c r="H202" s="239">
        <v>0.80800000000000005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148</v>
      </c>
      <c r="AU202" s="245" t="s">
        <v>81</v>
      </c>
      <c r="AV202" s="14" t="s">
        <v>81</v>
      </c>
      <c r="AW202" s="14" t="s">
        <v>33</v>
      </c>
      <c r="AX202" s="14" t="s">
        <v>71</v>
      </c>
      <c r="AY202" s="245" t="s">
        <v>137</v>
      </c>
    </row>
    <row r="203" s="15" customFormat="1">
      <c r="A203" s="15"/>
      <c r="B203" s="256"/>
      <c r="C203" s="257"/>
      <c r="D203" s="226" t="s">
        <v>148</v>
      </c>
      <c r="E203" s="258" t="s">
        <v>19</v>
      </c>
      <c r="F203" s="259" t="s">
        <v>220</v>
      </c>
      <c r="G203" s="257"/>
      <c r="H203" s="260">
        <v>2.6309999999999998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6" t="s">
        <v>148</v>
      </c>
      <c r="AU203" s="266" t="s">
        <v>81</v>
      </c>
      <c r="AV203" s="15" t="s">
        <v>144</v>
      </c>
      <c r="AW203" s="15" t="s">
        <v>33</v>
      </c>
      <c r="AX203" s="15" t="s">
        <v>79</v>
      </c>
      <c r="AY203" s="266" t="s">
        <v>137</v>
      </c>
    </row>
    <row r="204" s="2" customFormat="1" ht="24.15" customHeight="1">
      <c r="A204" s="40"/>
      <c r="B204" s="41"/>
      <c r="C204" s="206" t="s">
        <v>301</v>
      </c>
      <c r="D204" s="206" t="s">
        <v>139</v>
      </c>
      <c r="E204" s="207" t="s">
        <v>302</v>
      </c>
      <c r="F204" s="208" t="s">
        <v>303</v>
      </c>
      <c r="G204" s="209" t="s">
        <v>160</v>
      </c>
      <c r="H204" s="210">
        <v>44.799999999999997</v>
      </c>
      <c r="I204" s="211"/>
      <c r="J204" s="212">
        <f>ROUND(I204*H204,2)</f>
        <v>0</v>
      </c>
      <c r="K204" s="208" t="s">
        <v>143</v>
      </c>
      <c r="L204" s="46"/>
      <c r="M204" s="213" t="s">
        <v>19</v>
      </c>
      <c r="N204" s="214" t="s">
        <v>42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0.075999999999999998</v>
      </c>
      <c r="T204" s="216">
        <f>S204*H204</f>
        <v>3.4047999999999998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144</v>
      </c>
      <c r="AT204" s="217" t="s">
        <v>139</v>
      </c>
      <c r="AU204" s="217" t="s">
        <v>81</v>
      </c>
      <c r="AY204" s="19" t="s">
        <v>137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79</v>
      </c>
      <c r="BK204" s="218">
        <f>ROUND(I204*H204,2)</f>
        <v>0</v>
      </c>
      <c r="BL204" s="19" t="s">
        <v>144</v>
      </c>
      <c r="BM204" s="217" t="s">
        <v>304</v>
      </c>
    </row>
    <row r="205" s="2" customFormat="1">
      <c r="A205" s="40"/>
      <c r="B205" s="41"/>
      <c r="C205" s="42"/>
      <c r="D205" s="219" t="s">
        <v>146</v>
      </c>
      <c r="E205" s="42"/>
      <c r="F205" s="220" t="s">
        <v>305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146</v>
      </c>
      <c r="AU205" s="19" t="s">
        <v>81</v>
      </c>
    </row>
    <row r="206" s="13" customFormat="1">
      <c r="A206" s="13"/>
      <c r="B206" s="224"/>
      <c r="C206" s="225"/>
      <c r="D206" s="226" t="s">
        <v>148</v>
      </c>
      <c r="E206" s="227" t="s">
        <v>19</v>
      </c>
      <c r="F206" s="228" t="s">
        <v>215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148</v>
      </c>
      <c r="AU206" s="234" t="s">
        <v>81</v>
      </c>
      <c r="AV206" s="13" t="s">
        <v>79</v>
      </c>
      <c r="AW206" s="13" t="s">
        <v>33</v>
      </c>
      <c r="AX206" s="13" t="s">
        <v>71</v>
      </c>
      <c r="AY206" s="234" t="s">
        <v>137</v>
      </c>
    </row>
    <row r="207" s="14" customFormat="1">
      <c r="A207" s="14"/>
      <c r="B207" s="235"/>
      <c r="C207" s="236"/>
      <c r="D207" s="226" t="s">
        <v>148</v>
      </c>
      <c r="E207" s="237" t="s">
        <v>19</v>
      </c>
      <c r="F207" s="238" t="s">
        <v>306</v>
      </c>
      <c r="G207" s="236"/>
      <c r="H207" s="239">
        <v>33.600000000000001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148</v>
      </c>
      <c r="AU207" s="245" t="s">
        <v>81</v>
      </c>
      <c r="AV207" s="14" t="s">
        <v>81</v>
      </c>
      <c r="AW207" s="14" t="s">
        <v>33</v>
      </c>
      <c r="AX207" s="14" t="s">
        <v>71</v>
      </c>
      <c r="AY207" s="245" t="s">
        <v>137</v>
      </c>
    </row>
    <row r="208" s="14" customFormat="1">
      <c r="A208" s="14"/>
      <c r="B208" s="235"/>
      <c r="C208" s="236"/>
      <c r="D208" s="226" t="s">
        <v>148</v>
      </c>
      <c r="E208" s="237" t="s">
        <v>19</v>
      </c>
      <c r="F208" s="238" t="s">
        <v>307</v>
      </c>
      <c r="G208" s="236"/>
      <c r="H208" s="239">
        <v>9.5999999999999996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148</v>
      </c>
      <c r="AU208" s="245" t="s">
        <v>81</v>
      </c>
      <c r="AV208" s="14" t="s">
        <v>81</v>
      </c>
      <c r="AW208" s="14" t="s">
        <v>33</v>
      </c>
      <c r="AX208" s="14" t="s">
        <v>71</v>
      </c>
      <c r="AY208" s="245" t="s">
        <v>137</v>
      </c>
    </row>
    <row r="209" s="14" customFormat="1">
      <c r="A209" s="14"/>
      <c r="B209" s="235"/>
      <c r="C209" s="236"/>
      <c r="D209" s="226" t="s">
        <v>148</v>
      </c>
      <c r="E209" s="237" t="s">
        <v>19</v>
      </c>
      <c r="F209" s="238" t="s">
        <v>308</v>
      </c>
      <c r="G209" s="236"/>
      <c r="H209" s="239">
        <v>1.6000000000000001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148</v>
      </c>
      <c r="AU209" s="245" t="s">
        <v>81</v>
      </c>
      <c r="AV209" s="14" t="s">
        <v>81</v>
      </c>
      <c r="AW209" s="14" t="s">
        <v>33</v>
      </c>
      <c r="AX209" s="14" t="s">
        <v>71</v>
      </c>
      <c r="AY209" s="245" t="s">
        <v>137</v>
      </c>
    </row>
    <row r="210" s="15" customFormat="1">
      <c r="A210" s="15"/>
      <c r="B210" s="256"/>
      <c r="C210" s="257"/>
      <c r="D210" s="226" t="s">
        <v>148</v>
      </c>
      <c r="E210" s="258" t="s">
        <v>19</v>
      </c>
      <c r="F210" s="259" t="s">
        <v>220</v>
      </c>
      <c r="G210" s="257"/>
      <c r="H210" s="260">
        <v>44.799999999999997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148</v>
      </c>
      <c r="AU210" s="266" t="s">
        <v>81</v>
      </c>
      <c r="AV210" s="15" t="s">
        <v>144</v>
      </c>
      <c r="AW210" s="15" t="s">
        <v>33</v>
      </c>
      <c r="AX210" s="15" t="s">
        <v>79</v>
      </c>
      <c r="AY210" s="266" t="s">
        <v>137</v>
      </c>
    </row>
    <row r="211" s="2" customFormat="1" ht="24.15" customHeight="1">
      <c r="A211" s="40"/>
      <c r="B211" s="41"/>
      <c r="C211" s="206" t="s">
        <v>309</v>
      </c>
      <c r="D211" s="206" t="s">
        <v>139</v>
      </c>
      <c r="E211" s="207" t="s">
        <v>310</v>
      </c>
      <c r="F211" s="208" t="s">
        <v>311</v>
      </c>
      <c r="G211" s="209" t="s">
        <v>160</v>
      </c>
      <c r="H211" s="210">
        <v>29</v>
      </c>
      <c r="I211" s="211"/>
      <c r="J211" s="212">
        <f>ROUND(I211*H211,2)</f>
        <v>0</v>
      </c>
      <c r="K211" s="208" t="s">
        <v>143</v>
      </c>
      <c r="L211" s="46"/>
      <c r="M211" s="213" t="s">
        <v>19</v>
      </c>
      <c r="N211" s="214" t="s">
        <v>42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0.063</v>
      </c>
      <c r="T211" s="216">
        <f>S211*H211</f>
        <v>1.827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144</v>
      </c>
      <c r="AT211" s="217" t="s">
        <v>139</v>
      </c>
      <c r="AU211" s="217" t="s">
        <v>81</v>
      </c>
      <c r="AY211" s="19" t="s">
        <v>137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79</v>
      </c>
      <c r="BK211" s="218">
        <f>ROUND(I211*H211,2)</f>
        <v>0</v>
      </c>
      <c r="BL211" s="19" t="s">
        <v>144</v>
      </c>
      <c r="BM211" s="217" t="s">
        <v>312</v>
      </c>
    </row>
    <row r="212" s="2" customFormat="1">
      <c r="A212" s="40"/>
      <c r="B212" s="41"/>
      <c r="C212" s="42"/>
      <c r="D212" s="219" t="s">
        <v>146</v>
      </c>
      <c r="E212" s="42"/>
      <c r="F212" s="220" t="s">
        <v>313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146</v>
      </c>
      <c r="AU212" s="19" t="s">
        <v>81</v>
      </c>
    </row>
    <row r="213" s="13" customFormat="1">
      <c r="A213" s="13"/>
      <c r="B213" s="224"/>
      <c r="C213" s="225"/>
      <c r="D213" s="226" t="s">
        <v>148</v>
      </c>
      <c r="E213" s="227" t="s">
        <v>19</v>
      </c>
      <c r="F213" s="228" t="s">
        <v>215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148</v>
      </c>
      <c r="AU213" s="234" t="s">
        <v>81</v>
      </c>
      <c r="AV213" s="13" t="s">
        <v>79</v>
      </c>
      <c r="AW213" s="13" t="s">
        <v>33</v>
      </c>
      <c r="AX213" s="13" t="s">
        <v>71</v>
      </c>
      <c r="AY213" s="234" t="s">
        <v>137</v>
      </c>
    </row>
    <row r="214" s="14" customFormat="1">
      <c r="A214" s="14"/>
      <c r="B214" s="235"/>
      <c r="C214" s="236"/>
      <c r="D214" s="226" t="s">
        <v>148</v>
      </c>
      <c r="E214" s="237" t="s">
        <v>19</v>
      </c>
      <c r="F214" s="238" t="s">
        <v>314</v>
      </c>
      <c r="G214" s="236"/>
      <c r="H214" s="239">
        <v>29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148</v>
      </c>
      <c r="AU214" s="245" t="s">
        <v>81</v>
      </c>
      <c r="AV214" s="14" t="s">
        <v>81</v>
      </c>
      <c r="AW214" s="14" t="s">
        <v>33</v>
      </c>
      <c r="AX214" s="14" t="s">
        <v>79</v>
      </c>
      <c r="AY214" s="245" t="s">
        <v>137</v>
      </c>
    </row>
    <row r="215" s="2" customFormat="1" ht="24.15" customHeight="1">
      <c r="A215" s="40"/>
      <c r="B215" s="41"/>
      <c r="C215" s="206" t="s">
        <v>315</v>
      </c>
      <c r="D215" s="206" t="s">
        <v>139</v>
      </c>
      <c r="E215" s="207" t="s">
        <v>316</v>
      </c>
      <c r="F215" s="208" t="s">
        <v>317</v>
      </c>
      <c r="G215" s="209" t="s">
        <v>318</v>
      </c>
      <c r="H215" s="210">
        <v>40</v>
      </c>
      <c r="I215" s="211"/>
      <c r="J215" s="212">
        <f>ROUND(I215*H215,2)</f>
        <v>0</v>
      </c>
      <c r="K215" s="208" t="s">
        <v>143</v>
      </c>
      <c r="L215" s="46"/>
      <c r="M215" s="213" t="s">
        <v>19</v>
      </c>
      <c r="N215" s="214" t="s">
        <v>42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0.097000000000000003</v>
      </c>
      <c r="T215" s="216">
        <f>S215*H215</f>
        <v>3.8799999999999999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144</v>
      </c>
      <c r="AT215" s="217" t="s">
        <v>139</v>
      </c>
      <c r="AU215" s="217" t="s">
        <v>81</v>
      </c>
      <c r="AY215" s="19" t="s">
        <v>137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79</v>
      </c>
      <c r="BK215" s="218">
        <f>ROUND(I215*H215,2)</f>
        <v>0</v>
      </c>
      <c r="BL215" s="19" t="s">
        <v>144</v>
      </c>
      <c r="BM215" s="217" t="s">
        <v>319</v>
      </c>
    </row>
    <row r="216" s="2" customFormat="1">
      <c r="A216" s="40"/>
      <c r="B216" s="41"/>
      <c r="C216" s="42"/>
      <c r="D216" s="219" t="s">
        <v>146</v>
      </c>
      <c r="E216" s="42"/>
      <c r="F216" s="220" t="s">
        <v>320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146</v>
      </c>
      <c r="AU216" s="19" t="s">
        <v>81</v>
      </c>
    </row>
    <row r="217" s="13" customFormat="1">
      <c r="A217" s="13"/>
      <c r="B217" s="224"/>
      <c r="C217" s="225"/>
      <c r="D217" s="226" t="s">
        <v>148</v>
      </c>
      <c r="E217" s="227" t="s">
        <v>19</v>
      </c>
      <c r="F217" s="228" t="s">
        <v>215</v>
      </c>
      <c r="G217" s="225"/>
      <c r="H217" s="227" t="s">
        <v>19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148</v>
      </c>
      <c r="AU217" s="234" t="s">
        <v>81</v>
      </c>
      <c r="AV217" s="13" t="s">
        <v>79</v>
      </c>
      <c r="AW217" s="13" t="s">
        <v>33</v>
      </c>
      <c r="AX217" s="13" t="s">
        <v>71</v>
      </c>
      <c r="AY217" s="234" t="s">
        <v>137</v>
      </c>
    </row>
    <row r="218" s="14" customFormat="1">
      <c r="A218" s="14"/>
      <c r="B218" s="235"/>
      <c r="C218" s="236"/>
      <c r="D218" s="226" t="s">
        <v>148</v>
      </c>
      <c r="E218" s="237" t="s">
        <v>19</v>
      </c>
      <c r="F218" s="238" t="s">
        <v>321</v>
      </c>
      <c r="G218" s="236"/>
      <c r="H218" s="239">
        <v>40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148</v>
      </c>
      <c r="AU218" s="245" t="s">
        <v>81</v>
      </c>
      <c r="AV218" s="14" t="s">
        <v>81</v>
      </c>
      <c r="AW218" s="14" t="s">
        <v>33</v>
      </c>
      <c r="AX218" s="14" t="s">
        <v>79</v>
      </c>
      <c r="AY218" s="245" t="s">
        <v>137</v>
      </c>
    </row>
    <row r="219" s="2" customFormat="1" ht="21.75" customHeight="1">
      <c r="A219" s="40"/>
      <c r="B219" s="41"/>
      <c r="C219" s="206" t="s">
        <v>322</v>
      </c>
      <c r="D219" s="206" t="s">
        <v>139</v>
      </c>
      <c r="E219" s="207" t="s">
        <v>323</v>
      </c>
      <c r="F219" s="208" t="s">
        <v>324</v>
      </c>
      <c r="G219" s="209" t="s">
        <v>325</v>
      </c>
      <c r="H219" s="210">
        <v>300</v>
      </c>
      <c r="I219" s="211"/>
      <c r="J219" s="212">
        <f>ROUND(I219*H219,2)</f>
        <v>0</v>
      </c>
      <c r="K219" s="208" t="s">
        <v>143</v>
      </c>
      <c r="L219" s="46"/>
      <c r="M219" s="213" t="s">
        <v>19</v>
      </c>
      <c r="N219" s="214" t="s">
        <v>42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0.012999999999999999</v>
      </c>
      <c r="T219" s="216">
        <f>S219*H219</f>
        <v>3.8999999999999999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144</v>
      </c>
      <c r="AT219" s="217" t="s">
        <v>139</v>
      </c>
      <c r="AU219" s="217" t="s">
        <v>81</v>
      </c>
      <c r="AY219" s="19" t="s">
        <v>137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79</v>
      </c>
      <c r="BK219" s="218">
        <f>ROUND(I219*H219,2)</f>
        <v>0</v>
      </c>
      <c r="BL219" s="19" t="s">
        <v>144</v>
      </c>
      <c r="BM219" s="217" t="s">
        <v>326</v>
      </c>
    </row>
    <row r="220" s="2" customFormat="1">
      <c r="A220" s="40"/>
      <c r="B220" s="41"/>
      <c r="C220" s="42"/>
      <c r="D220" s="219" t="s">
        <v>146</v>
      </c>
      <c r="E220" s="42"/>
      <c r="F220" s="220" t="s">
        <v>327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146</v>
      </c>
      <c r="AU220" s="19" t="s">
        <v>81</v>
      </c>
    </row>
    <row r="221" s="13" customFormat="1">
      <c r="A221" s="13"/>
      <c r="B221" s="224"/>
      <c r="C221" s="225"/>
      <c r="D221" s="226" t="s">
        <v>148</v>
      </c>
      <c r="E221" s="227" t="s">
        <v>19</v>
      </c>
      <c r="F221" s="228" t="s">
        <v>215</v>
      </c>
      <c r="G221" s="225"/>
      <c r="H221" s="227" t="s">
        <v>19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148</v>
      </c>
      <c r="AU221" s="234" t="s">
        <v>81</v>
      </c>
      <c r="AV221" s="13" t="s">
        <v>79</v>
      </c>
      <c r="AW221" s="13" t="s">
        <v>33</v>
      </c>
      <c r="AX221" s="13" t="s">
        <v>71</v>
      </c>
      <c r="AY221" s="234" t="s">
        <v>137</v>
      </c>
    </row>
    <row r="222" s="14" customFormat="1">
      <c r="A222" s="14"/>
      <c r="B222" s="235"/>
      <c r="C222" s="236"/>
      <c r="D222" s="226" t="s">
        <v>148</v>
      </c>
      <c r="E222" s="237" t="s">
        <v>19</v>
      </c>
      <c r="F222" s="238" t="s">
        <v>328</v>
      </c>
      <c r="G222" s="236"/>
      <c r="H222" s="239">
        <v>300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148</v>
      </c>
      <c r="AU222" s="245" t="s">
        <v>81</v>
      </c>
      <c r="AV222" s="14" t="s">
        <v>81</v>
      </c>
      <c r="AW222" s="14" t="s">
        <v>33</v>
      </c>
      <c r="AX222" s="14" t="s">
        <v>79</v>
      </c>
      <c r="AY222" s="245" t="s">
        <v>137</v>
      </c>
    </row>
    <row r="223" s="2" customFormat="1" ht="24.15" customHeight="1">
      <c r="A223" s="40"/>
      <c r="B223" s="41"/>
      <c r="C223" s="206" t="s">
        <v>329</v>
      </c>
      <c r="D223" s="206" t="s">
        <v>139</v>
      </c>
      <c r="E223" s="207" t="s">
        <v>330</v>
      </c>
      <c r="F223" s="208" t="s">
        <v>331</v>
      </c>
      <c r="G223" s="209" t="s">
        <v>325</v>
      </c>
      <c r="H223" s="210">
        <v>95.450000000000003</v>
      </c>
      <c r="I223" s="211"/>
      <c r="J223" s="212">
        <f>ROUND(I223*H223,2)</f>
        <v>0</v>
      </c>
      <c r="K223" s="208" t="s">
        <v>143</v>
      </c>
      <c r="L223" s="46"/>
      <c r="M223" s="213" t="s">
        <v>19</v>
      </c>
      <c r="N223" s="214" t="s">
        <v>42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0.050000000000000003</v>
      </c>
      <c r="T223" s="216">
        <f>S223*H223</f>
        <v>4.7725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144</v>
      </c>
      <c r="AT223" s="217" t="s">
        <v>139</v>
      </c>
      <c r="AU223" s="217" t="s">
        <v>81</v>
      </c>
      <c r="AY223" s="19" t="s">
        <v>137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79</v>
      </c>
      <c r="BK223" s="218">
        <f>ROUND(I223*H223,2)</f>
        <v>0</v>
      </c>
      <c r="BL223" s="19" t="s">
        <v>144</v>
      </c>
      <c r="BM223" s="217" t="s">
        <v>332</v>
      </c>
    </row>
    <row r="224" s="2" customFormat="1">
      <c r="A224" s="40"/>
      <c r="B224" s="41"/>
      <c r="C224" s="42"/>
      <c r="D224" s="219" t="s">
        <v>146</v>
      </c>
      <c r="E224" s="42"/>
      <c r="F224" s="220" t="s">
        <v>333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146</v>
      </c>
      <c r="AU224" s="19" t="s">
        <v>81</v>
      </c>
    </row>
    <row r="225" s="14" customFormat="1">
      <c r="A225" s="14"/>
      <c r="B225" s="235"/>
      <c r="C225" s="236"/>
      <c r="D225" s="226" t="s">
        <v>148</v>
      </c>
      <c r="E225" s="237" t="s">
        <v>19</v>
      </c>
      <c r="F225" s="238" t="s">
        <v>334</v>
      </c>
      <c r="G225" s="236"/>
      <c r="H225" s="239">
        <v>95.450000000000003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148</v>
      </c>
      <c r="AU225" s="245" t="s">
        <v>81</v>
      </c>
      <c r="AV225" s="14" t="s">
        <v>81</v>
      </c>
      <c r="AW225" s="14" t="s">
        <v>33</v>
      </c>
      <c r="AX225" s="14" t="s">
        <v>79</v>
      </c>
      <c r="AY225" s="245" t="s">
        <v>137</v>
      </c>
    </row>
    <row r="226" s="2" customFormat="1" ht="21.75" customHeight="1">
      <c r="A226" s="40"/>
      <c r="B226" s="41"/>
      <c r="C226" s="206" t="s">
        <v>335</v>
      </c>
      <c r="D226" s="206" t="s">
        <v>139</v>
      </c>
      <c r="E226" s="207" t="s">
        <v>336</v>
      </c>
      <c r="F226" s="208" t="s">
        <v>337</v>
      </c>
      <c r="G226" s="209" t="s">
        <v>160</v>
      </c>
      <c r="H226" s="210">
        <v>463.62</v>
      </c>
      <c r="I226" s="211"/>
      <c r="J226" s="212">
        <f>ROUND(I226*H226,2)</f>
        <v>0</v>
      </c>
      <c r="K226" s="208" t="s">
        <v>143</v>
      </c>
      <c r="L226" s="46"/>
      <c r="M226" s="213" t="s">
        <v>19</v>
      </c>
      <c r="N226" s="214" t="s">
        <v>42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0.050000000000000003</v>
      </c>
      <c r="T226" s="216">
        <f>S226*H226</f>
        <v>23.181000000000001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248</v>
      </c>
      <c r="AT226" s="217" t="s">
        <v>139</v>
      </c>
      <c r="AU226" s="217" t="s">
        <v>81</v>
      </c>
      <c r="AY226" s="19" t="s">
        <v>137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79</v>
      </c>
      <c r="BK226" s="218">
        <f>ROUND(I226*H226,2)</f>
        <v>0</v>
      </c>
      <c r="BL226" s="19" t="s">
        <v>248</v>
      </c>
      <c r="BM226" s="217" t="s">
        <v>338</v>
      </c>
    </row>
    <row r="227" s="2" customFormat="1">
      <c r="A227" s="40"/>
      <c r="B227" s="41"/>
      <c r="C227" s="42"/>
      <c r="D227" s="219" t="s">
        <v>146</v>
      </c>
      <c r="E227" s="42"/>
      <c r="F227" s="220" t="s">
        <v>339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146</v>
      </c>
      <c r="AU227" s="19" t="s">
        <v>81</v>
      </c>
    </row>
    <row r="228" s="14" customFormat="1">
      <c r="A228" s="14"/>
      <c r="B228" s="235"/>
      <c r="C228" s="236"/>
      <c r="D228" s="226" t="s">
        <v>148</v>
      </c>
      <c r="E228" s="237" t="s">
        <v>19</v>
      </c>
      <c r="F228" s="238" t="s">
        <v>340</v>
      </c>
      <c r="G228" s="236"/>
      <c r="H228" s="239">
        <v>463.62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148</v>
      </c>
      <c r="AU228" s="245" t="s">
        <v>81</v>
      </c>
      <c r="AV228" s="14" t="s">
        <v>81</v>
      </c>
      <c r="AW228" s="14" t="s">
        <v>33</v>
      </c>
      <c r="AX228" s="14" t="s">
        <v>79</v>
      </c>
      <c r="AY228" s="245" t="s">
        <v>137</v>
      </c>
    </row>
    <row r="229" s="2" customFormat="1" ht="24.15" customHeight="1">
      <c r="A229" s="40"/>
      <c r="B229" s="41"/>
      <c r="C229" s="206" t="s">
        <v>341</v>
      </c>
      <c r="D229" s="206" t="s">
        <v>139</v>
      </c>
      <c r="E229" s="207" t="s">
        <v>342</v>
      </c>
      <c r="F229" s="208" t="s">
        <v>343</v>
      </c>
      <c r="G229" s="209" t="s">
        <v>160</v>
      </c>
      <c r="H229" s="210">
        <v>1405.04</v>
      </c>
      <c r="I229" s="211"/>
      <c r="J229" s="212">
        <f>ROUND(I229*H229,2)</f>
        <v>0</v>
      </c>
      <c r="K229" s="208" t="s">
        <v>143</v>
      </c>
      <c r="L229" s="46"/>
      <c r="M229" s="213" t="s">
        <v>19</v>
      </c>
      <c r="N229" s="214" t="s">
        <v>42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0.045999999999999999</v>
      </c>
      <c r="T229" s="216">
        <f>S229*H229</f>
        <v>64.631839999999997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144</v>
      </c>
      <c r="AT229" s="217" t="s">
        <v>139</v>
      </c>
      <c r="AU229" s="217" t="s">
        <v>81</v>
      </c>
      <c r="AY229" s="19" t="s">
        <v>137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79</v>
      </c>
      <c r="BK229" s="218">
        <f>ROUND(I229*H229,2)</f>
        <v>0</v>
      </c>
      <c r="BL229" s="19" t="s">
        <v>144</v>
      </c>
      <c r="BM229" s="217" t="s">
        <v>344</v>
      </c>
    </row>
    <row r="230" s="2" customFormat="1">
      <c r="A230" s="40"/>
      <c r="B230" s="41"/>
      <c r="C230" s="42"/>
      <c r="D230" s="219" t="s">
        <v>146</v>
      </c>
      <c r="E230" s="42"/>
      <c r="F230" s="220" t="s">
        <v>345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146</v>
      </c>
      <c r="AU230" s="19" t="s">
        <v>81</v>
      </c>
    </row>
    <row r="231" s="13" customFormat="1">
      <c r="A231" s="13"/>
      <c r="B231" s="224"/>
      <c r="C231" s="225"/>
      <c r="D231" s="226" t="s">
        <v>148</v>
      </c>
      <c r="E231" s="227" t="s">
        <v>19</v>
      </c>
      <c r="F231" s="228" t="s">
        <v>215</v>
      </c>
      <c r="G231" s="225"/>
      <c r="H231" s="227" t="s">
        <v>19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148</v>
      </c>
      <c r="AU231" s="234" t="s">
        <v>81</v>
      </c>
      <c r="AV231" s="13" t="s">
        <v>79</v>
      </c>
      <c r="AW231" s="13" t="s">
        <v>33</v>
      </c>
      <c r="AX231" s="13" t="s">
        <v>71</v>
      </c>
      <c r="AY231" s="234" t="s">
        <v>137</v>
      </c>
    </row>
    <row r="232" s="14" customFormat="1">
      <c r="A232" s="14"/>
      <c r="B232" s="235"/>
      <c r="C232" s="236"/>
      <c r="D232" s="226" t="s">
        <v>148</v>
      </c>
      <c r="E232" s="237" t="s">
        <v>19</v>
      </c>
      <c r="F232" s="238" t="s">
        <v>346</v>
      </c>
      <c r="G232" s="236"/>
      <c r="H232" s="239">
        <v>714.48000000000002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148</v>
      </c>
      <c r="AU232" s="245" t="s">
        <v>81</v>
      </c>
      <c r="AV232" s="14" t="s">
        <v>81</v>
      </c>
      <c r="AW232" s="14" t="s">
        <v>33</v>
      </c>
      <c r="AX232" s="14" t="s">
        <v>71</v>
      </c>
      <c r="AY232" s="245" t="s">
        <v>137</v>
      </c>
    </row>
    <row r="233" s="14" customFormat="1">
      <c r="A233" s="14"/>
      <c r="B233" s="235"/>
      <c r="C233" s="236"/>
      <c r="D233" s="226" t="s">
        <v>148</v>
      </c>
      <c r="E233" s="237" t="s">
        <v>19</v>
      </c>
      <c r="F233" s="238" t="s">
        <v>347</v>
      </c>
      <c r="G233" s="236"/>
      <c r="H233" s="239">
        <v>690.55999999999995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148</v>
      </c>
      <c r="AU233" s="245" t="s">
        <v>81</v>
      </c>
      <c r="AV233" s="14" t="s">
        <v>81</v>
      </c>
      <c r="AW233" s="14" t="s">
        <v>33</v>
      </c>
      <c r="AX233" s="14" t="s">
        <v>71</v>
      </c>
      <c r="AY233" s="245" t="s">
        <v>137</v>
      </c>
    </row>
    <row r="234" s="15" customFormat="1">
      <c r="A234" s="15"/>
      <c r="B234" s="256"/>
      <c r="C234" s="257"/>
      <c r="D234" s="226" t="s">
        <v>148</v>
      </c>
      <c r="E234" s="258" t="s">
        <v>19</v>
      </c>
      <c r="F234" s="259" t="s">
        <v>220</v>
      </c>
      <c r="G234" s="257"/>
      <c r="H234" s="260">
        <v>1405.04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6" t="s">
        <v>148</v>
      </c>
      <c r="AU234" s="266" t="s">
        <v>81</v>
      </c>
      <c r="AV234" s="15" t="s">
        <v>144</v>
      </c>
      <c r="AW234" s="15" t="s">
        <v>33</v>
      </c>
      <c r="AX234" s="15" t="s">
        <v>79</v>
      </c>
      <c r="AY234" s="266" t="s">
        <v>137</v>
      </c>
    </row>
    <row r="235" s="2" customFormat="1" ht="16.5" customHeight="1">
      <c r="A235" s="40"/>
      <c r="B235" s="41"/>
      <c r="C235" s="206" t="s">
        <v>348</v>
      </c>
      <c r="D235" s="206" t="s">
        <v>139</v>
      </c>
      <c r="E235" s="207" t="s">
        <v>349</v>
      </c>
      <c r="F235" s="208" t="s">
        <v>350</v>
      </c>
      <c r="G235" s="209" t="s">
        <v>318</v>
      </c>
      <c r="H235" s="210">
        <v>1</v>
      </c>
      <c r="I235" s="211"/>
      <c r="J235" s="212">
        <f>ROUND(I235*H235,2)</f>
        <v>0</v>
      </c>
      <c r="K235" s="208" t="s">
        <v>351</v>
      </c>
      <c r="L235" s="46"/>
      <c r="M235" s="213" t="s">
        <v>19</v>
      </c>
      <c r="N235" s="214" t="s">
        <v>42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5</v>
      </c>
      <c r="T235" s="216">
        <f>S235*H235</f>
        <v>5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144</v>
      </c>
      <c r="AT235" s="217" t="s">
        <v>139</v>
      </c>
      <c r="AU235" s="217" t="s">
        <v>81</v>
      </c>
      <c r="AY235" s="19" t="s">
        <v>137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79</v>
      </c>
      <c r="BK235" s="218">
        <f>ROUND(I235*H235,2)</f>
        <v>0</v>
      </c>
      <c r="BL235" s="19" t="s">
        <v>144</v>
      </c>
      <c r="BM235" s="217" t="s">
        <v>352</v>
      </c>
    </row>
    <row r="236" s="13" customFormat="1">
      <c r="A236" s="13"/>
      <c r="B236" s="224"/>
      <c r="C236" s="225"/>
      <c r="D236" s="226" t="s">
        <v>148</v>
      </c>
      <c r="E236" s="227" t="s">
        <v>19</v>
      </c>
      <c r="F236" s="228" t="s">
        <v>215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148</v>
      </c>
      <c r="AU236" s="234" t="s">
        <v>81</v>
      </c>
      <c r="AV236" s="13" t="s">
        <v>79</v>
      </c>
      <c r="AW236" s="13" t="s">
        <v>33</v>
      </c>
      <c r="AX236" s="13" t="s">
        <v>71</v>
      </c>
      <c r="AY236" s="234" t="s">
        <v>137</v>
      </c>
    </row>
    <row r="237" s="14" customFormat="1">
      <c r="A237" s="14"/>
      <c r="B237" s="235"/>
      <c r="C237" s="236"/>
      <c r="D237" s="226" t="s">
        <v>148</v>
      </c>
      <c r="E237" s="237" t="s">
        <v>19</v>
      </c>
      <c r="F237" s="238" t="s">
        <v>79</v>
      </c>
      <c r="G237" s="236"/>
      <c r="H237" s="239">
        <v>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148</v>
      </c>
      <c r="AU237" s="245" t="s">
        <v>81</v>
      </c>
      <c r="AV237" s="14" t="s">
        <v>81</v>
      </c>
      <c r="AW237" s="14" t="s">
        <v>33</v>
      </c>
      <c r="AX237" s="14" t="s">
        <v>79</v>
      </c>
      <c r="AY237" s="245" t="s">
        <v>137</v>
      </c>
    </row>
    <row r="238" s="12" customFormat="1" ht="22.8" customHeight="1">
      <c r="A238" s="12"/>
      <c r="B238" s="190"/>
      <c r="C238" s="191"/>
      <c r="D238" s="192" t="s">
        <v>70</v>
      </c>
      <c r="E238" s="204" t="s">
        <v>353</v>
      </c>
      <c r="F238" s="204" t="s">
        <v>354</v>
      </c>
      <c r="G238" s="191"/>
      <c r="H238" s="191"/>
      <c r="I238" s="194"/>
      <c r="J238" s="205">
        <f>BK238</f>
        <v>0</v>
      </c>
      <c r="K238" s="191"/>
      <c r="L238" s="196"/>
      <c r="M238" s="197"/>
      <c r="N238" s="198"/>
      <c r="O238" s="198"/>
      <c r="P238" s="199">
        <f>SUM(P239:P247)</f>
        <v>0</v>
      </c>
      <c r="Q238" s="198"/>
      <c r="R238" s="199">
        <f>SUM(R239:R247)</f>
        <v>0</v>
      </c>
      <c r="S238" s="198"/>
      <c r="T238" s="200">
        <f>SUM(T239:T247)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79</v>
      </c>
      <c r="AT238" s="202" t="s">
        <v>70</v>
      </c>
      <c r="AU238" s="202" t="s">
        <v>79</v>
      </c>
      <c r="AY238" s="201" t="s">
        <v>137</v>
      </c>
      <c r="BK238" s="203">
        <f>SUM(BK239:BK247)</f>
        <v>0</v>
      </c>
    </row>
    <row r="239" s="2" customFormat="1" ht="24.15" customHeight="1">
      <c r="A239" s="40"/>
      <c r="B239" s="41"/>
      <c r="C239" s="206" t="s">
        <v>355</v>
      </c>
      <c r="D239" s="206" t="s">
        <v>139</v>
      </c>
      <c r="E239" s="207" t="s">
        <v>356</v>
      </c>
      <c r="F239" s="208" t="s">
        <v>357</v>
      </c>
      <c r="G239" s="209" t="s">
        <v>194</v>
      </c>
      <c r="H239" s="210">
        <v>383.22300000000001</v>
      </c>
      <c r="I239" s="211"/>
      <c r="J239" s="212">
        <f>ROUND(I239*H239,2)</f>
        <v>0</v>
      </c>
      <c r="K239" s="208" t="s">
        <v>143</v>
      </c>
      <c r="L239" s="46"/>
      <c r="M239" s="213" t="s">
        <v>19</v>
      </c>
      <c r="N239" s="214" t="s">
        <v>42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144</v>
      </c>
      <c r="AT239" s="217" t="s">
        <v>139</v>
      </c>
      <c r="AU239" s="217" t="s">
        <v>81</v>
      </c>
      <c r="AY239" s="19" t="s">
        <v>137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79</v>
      </c>
      <c r="BK239" s="218">
        <f>ROUND(I239*H239,2)</f>
        <v>0</v>
      </c>
      <c r="BL239" s="19" t="s">
        <v>144</v>
      </c>
      <c r="BM239" s="217" t="s">
        <v>358</v>
      </c>
    </row>
    <row r="240" s="2" customFormat="1">
      <c r="A240" s="40"/>
      <c r="B240" s="41"/>
      <c r="C240" s="42"/>
      <c r="D240" s="219" t="s">
        <v>146</v>
      </c>
      <c r="E240" s="42"/>
      <c r="F240" s="220" t="s">
        <v>359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146</v>
      </c>
      <c r="AU240" s="19" t="s">
        <v>81</v>
      </c>
    </row>
    <row r="241" s="2" customFormat="1" ht="21.75" customHeight="1">
      <c r="A241" s="40"/>
      <c r="B241" s="41"/>
      <c r="C241" s="206" t="s">
        <v>360</v>
      </c>
      <c r="D241" s="206" t="s">
        <v>139</v>
      </c>
      <c r="E241" s="207" t="s">
        <v>361</v>
      </c>
      <c r="F241" s="208" t="s">
        <v>362</v>
      </c>
      <c r="G241" s="209" t="s">
        <v>194</v>
      </c>
      <c r="H241" s="210">
        <v>383.22300000000001</v>
      </c>
      <c r="I241" s="211"/>
      <c r="J241" s="212">
        <f>ROUND(I241*H241,2)</f>
        <v>0</v>
      </c>
      <c r="K241" s="208" t="s">
        <v>143</v>
      </c>
      <c r="L241" s="46"/>
      <c r="M241" s="213" t="s">
        <v>19</v>
      </c>
      <c r="N241" s="214" t="s">
        <v>42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144</v>
      </c>
      <c r="AT241" s="217" t="s">
        <v>139</v>
      </c>
      <c r="AU241" s="217" t="s">
        <v>81</v>
      </c>
      <c r="AY241" s="19" t="s">
        <v>137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79</v>
      </c>
      <c r="BK241" s="218">
        <f>ROUND(I241*H241,2)</f>
        <v>0</v>
      </c>
      <c r="BL241" s="19" t="s">
        <v>144</v>
      </c>
      <c r="BM241" s="217" t="s">
        <v>363</v>
      </c>
    </row>
    <row r="242" s="2" customFormat="1">
      <c r="A242" s="40"/>
      <c r="B242" s="41"/>
      <c r="C242" s="42"/>
      <c r="D242" s="219" t="s">
        <v>146</v>
      </c>
      <c r="E242" s="42"/>
      <c r="F242" s="220" t="s">
        <v>364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146</v>
      </c>
      <c r="AU242" s="19" t="s">
        <v>81</v>
      </c>
    </row>
    <row r="243" s="2" customFormat="1" ht="24.15" customHeight="1">
      <c r="A243" s="40"/>
      <c r="B243" s="41"/>
      <c r="C243" s="206" t="s">
        <v>365</v>
      </c>
      <c r="D243" s="206" t="s">
        <v>139</v>
      </c>
      <c r="E243" s="207" t="s">
        <v>366</v>
      </c>
      <c r="F243" s="208" t="s">
        <v>367</v>
      </c>
      <c r="G243" s="209" t="s">
        <v>194</v>
      </c>
      <c r="H243" s="210">
        <v>7664.46</v>
      </c>
      <c r="I243" s="211"/>
      <c r="J243" s="212">
        <f>ROUND(I243*H243,2)</f>
        <v>0</v>
      </c>
      <c r="K243" s="208" t="s">
        <v>143</v>
      </c>
      <c r="L243" s="46"/>
      <c r="M243" s="213" t="s">
        <v>19</v>
      </c>
      <c r="N243" s="214" t="s">
        <v>42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144</v>
      </c>
      <c r="AT243" s="217" t="s">
        <v>139</v>
      </c>
      <c r="AU243" s="217" t="s">
        <v>81</v>
      </c>
      <c r="AY243" s="19" t="s">
        <v>137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79</v>
      </c>
      <c r="BK243" s="218">
        <f>ROUND(I243*H243,2)</f>
        <v>0</v>
      </c>
      <c r="BL243" s="19" t="s">
        <v>144</v>
      </c>
      <c r="BM243" s="217" t="s">
        <v>368</v>
      </c>
    </row>
    <row r="244" s="2" customFormat="1">
      <c r="A244" s="40"/>
      <c r="B244" s="41"/>
      <c r="C244" s="42"/>
      <c r="D244" s="219" t="s">
        <v>146</v>
      </c>
      <c r="E244" s="42"/>
      <c r="F244" s="220" t="s">
        <v>369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146</v>
      </c>
      <c r="AU244" s="19" t="s">
        <v>81</v>
      </c>
    </row>
    <row r="245" s="14" customFormat="1">
      <c r="A245" s="14"/>
      <c r="B245" s="235"/>
      <c r="C245" s="236"/>
      <c r="D245" s="226" t="s">
        <v>148</v>
      </c>
      <c r="E245" s="236"/>
      <c r="F245" s="238" t="s">
        <v>370</v>
      </c>
      <c r="G245" s="236"/>
      <c r="H245" s="239">
        <v>7664.46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148</v>
      </c>
      <c r="AU245" s="245" t="s">
        <v>81</v>
      </c>
      <c r="AV245" s="14" t="s">
        <v>81</v>
      </c>
      <c r="AW245" s="14" t="s">
        <v>4</v>
      </c>
      <c r="AX245" s="14" t="s">
        <v>79</v>
      </c>
      <c r="AY245" s="245" t="s">
        <v>137</v>
      </c>
    </row>
    <row r="246" s="2" customFormat="1" ht="24.15" customHeight="1">
      <c r="A246" s="40"/>
      <c r="B246" s="41"/>
      <c r="C246" s="206" t="s">
        <v>371</v>
      </c>
      <c r="D246" s="206" t="s">
        <v>139</v>
      </c>
      <c r="E246" s="207" t="s">
        <v>372</v>
      </c>
      <c r="F246" s="208" t="s">
        <v>373</v>
      </c>
      <c r="G246" s="209" t="s">
        <v>194</v>
      </c>
      <c r="H246" s="210">
        <v>383.22300000000001</v>
      </c>
      <c r="I246" s="211"/>
      <c r="J246" s="212">
        <f>ROUND(I246*H246,2)</f>
        <v>0</v>
      </c>
      <c r="K246" s="208" t="s">
        <v>143</v>
      </c>
      <c r="L246" s="46"/>
      <c r="M246" s="213" t="s">
        <v>19</v>
      </c>
      <c r="N246" s="214" t="s">
        <v>42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144</v>
      </c>
      <c r="AT246" s="217" t="s">
        <v>139</v>
      </c>
      <c r="AU246" s="217" t="s">
        <v>81</v>
      </c>
      <c r="AY246" s="19" t="s">
        <v>137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79</v>
      </c>
      <c r="BK246" s="218">
        <f>ROUND(I246*H246,2)</f>
        <v>0</v>
      </c>
      <c r="BL246" s="19" t="s">
        <v>144</v>
      </c>
      <c r="BM246" s="217" t="s">
        <v>374</v>
      </c>
    </row>
    <row r="247" s="2" customFormat="1">
      <c r="A247" s="40"/>
      <c r="B247" s="41"/>
      <c r="C247" s="42"/>
      <c r="D247" s="219" t="s">
        <v>146</v>
      </c>
      <c r="E247" s="42"/>
      <c r="F247" s="220" t="s">
        <v>375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146</v>
      </c>
      <c r="AU247" s="19" t="s">
        <v>81</v>
      </c>
    </row>
    <row r="248" s="12" customFormat="1" ht="25.92" customHeight="1">
      <c r="A248" s="12"/>
      <c r="B248" s="190"/>
      <c r="C248" s="191"/>
      <c r="D248" s="192" t="s">
        <v>70</v>
      </c>
      <c r="E248" s="193" t="s">
        <v>376</v>
      </c>
      <c r="F248" s="193" t="s">
        <v>377</v>
      </c>
      <c r="G248" s="191"/>
      <c r="H248" s="191"/>
      <c r="I248" s="194"/>
      <c r="J248" s="195">
        <f>BK248</f>
        <v>0</v>
      </c>
      <c r="K248" s="191"/>
      <c r="L248" s="196"/>
      <c r="M248" s="197"/>
      <c r="N248" s="198"/>
      <c r="O248" s="198"/>
      <c r="P248" s="199">
        <f>P249+P254+P259+P281+P286+P294+P299+P304+P313+P318</f>
        <v>0</v>
      </c>
      <c r="Q248" s="198"/>
      <c r="R248" s="199">
        <f>R249+R254+R259+R281+R286+R294+R299+R304+R313+R318</f>
        <v>0</v>
      </c>
      <c r="S248" s="198"/>
      <c r="T248" s="200">
        <f>T249+T254+T259+T281+T286+T294+T299+T304+T313+T318</f>
        <v>18.367124799999999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1" t="s">
        <v>81</v>
      </c>
      <c r="AT248" s="202" t="s">
        <v>70</v>
      </c>
      <c r="AU248" s="202" t="s">
        <v>71</v>
      </c>
      <c r="AY248" s="201" t="s">
        <v>137</v>
      </c>
      <c r="BK248" s="203">
        <f>BK249+BK254+BK259+BK281+BK286+BK294+BK299+BK304+BK313+BK318</f>
        <v>0</v>
      </c>
    </row>
    <row r="249" s="12" customFormat="1" ht="22.8" customHeight="1">
      <c r="A249" s="12"/>
      <c r="B249" s="190"/>
      <c r="C249" s="191"/>
      <c r="D249" s="192" t="s">
        <v>70</v>
      </c>
      <c r="E249" s="204" t="s">
        <v>378</v>
      </c>
      <c r="F249" s="204" t="s">
        <v>379</v>
      </c>
      <c r="G249" s="191"/>
      <c r="H249" s="191"/>
      <c r="I249" s="194"/>
      <c r="J249" s="205">
        <f>BK249</f>
        <v>0</v>
      </c>
      <c r="K249" s="191"/>
      <c r="L249" s="196"/>
      <c r="M249" s="197"/>
      <c r="N249" s="198"/>
      <c r="O249" s="198"/>
      <c r="P249" s="199">
        <f>SUM(P250:P253)</f>
        <v>0</v>
      </c>
      <c r="Q249" s="198"/>
      <c r="R249" s="199">
        <f>SUM(R250:R253)</f>
        <v>0</v>
      </c>
      <c r="S249" s="198"/>
      <c r="T249" s="200">
        <f>SUM(T250:T253)</f>
        <v>0.026852000000000001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1" t="s">
        <v>81</v>
      </c>
      <c r="AT249" s="202" t="s">
        <v>70</v>
      </c>
      <c r="AU249" s="202" t="s">
        <v>79</v>
      </c>
      <c r="AY249" s="201" t="s">
        <v>137</v>
      </c>
      <c r="BK249" s="203">
        <f>SUM(BK250:BK253)</f>
        <v>0</v>
      </c>
    </row>
    <row r="250" s="2" customFormat="1" ht="16.5" customHeight="1">
      <c r="A250" s="40"/>
      <c r="B250" s="41"/>
      <c r="C250" s="206" t="s">
        <v>380</v>
      </c>
      <c r="D250" s="206" t="s">
        <v>139</v>
      </c>
      <c r="E250" s="207" t="s">
        <v>381</v>
      </c>
      <c r="F250" s="208" t="s">
        <v>382</v>
      </c>
      <c r="G250" s="209" t="s">
        <v>160</v>
      </c>
      <c r="H250" s="210">
        <v>6.7130000000000001</v>
      </c>
      <c r="I250" s="211"/>
      <c r="J250" s="212">
        <f>ROUND(I250*H250,2)</f>
        <v>0</v>
      </c>
      <c r="K250" s="208" t="s">
        <v>143</v>
      </c>
      <c r="L250" s="46"/>
      <c r="M250" s="213" t="s">
        <v>19</v>
      </c>
      <c r="N250" s="214" t="s">
        <v>42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0.0040000000000000001</v>
      </c>
      <c r="T250" s="216">
        <f>S250*H250</f>
        <v>0.026852000000000001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248</v>
      </c>
      <c r="AT250" s="217" t="s">
        <v>139</v>
      </c>
      <c r="AU250" s="217" t="s">
        <v>81</v>
      </c>
      <c r="AY250" s="19" t="s">
        <v>137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79</v>
      </c>
      <c r="BK250" s="218">
        <f>ROUND(I250*H250,2)</f>
        <v>0</v>
      </c>
      <c r="BL250" s="19" t="s">
        <v>248</v>
      </c>
      <c r="BM250" s="217" t="s">
        <v>383</v>
      </c>
    </row>
    <row r="251" s="2" customFormat="1">
      <c r="A251" s="40"/>
      <c r="B251" s="41"/>
      <c r="C251" s="42"/>
      <c r="D251" s="219" t="s">
        <v>146</v>
      </c>
      <c r="E251" s="42"/>
      <c r="F251" s="220" t="s">
        <v>384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146</v>
      </c>
      <c r="AU251" s="19" t="s">
        <v>81</v>
      </c>
    </row>
    <row r="252" s="13" customFormat="1">
      <c r="A252" s="13"/>
      <c r="B252" s="224"/>
      <c r="C252" s="225"/>
      <c r="D252" s="226" t="s">
        <v>148</v>
      </c>
      <c r="E252" s="227" t="s">
        <v>19</v>
      </c>
      <c r="F252" s="228" t="s">
        <v>215</v>
      </c>
      <c r="G252" s="225"/>
      <c r="H252" s="227" t="s">
        <v>19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148</v>
      </c>
      <c r="AU252" s="234" t="s">
        <v>81</v>
      </c>
      <c r="AV252" s="13" t="s">
        <v>79</v>
      </c>
      <c r="AW252" s="13" t="s">
        <v>33</v>
      </c>
      <c r="AX252" s="13" t="s">
        <v>71</v>
      </c>
      <c r="AY252" s="234" t="s">
        <v>137</v>
      </c>
    </row>
    <row r="253" s="14" customFormat="1">
      <c r="A253" s="14"/>
      <c r="B253" s="235"/>
      <c r="C253" s="236"/>
      <c r="D253" s="226" t="s">
        <v>148</v>
      </c>
      <c r="E253" s="237" t="s">
        <v>19</v>
      </c>
      <c r="F253" s="238" t="s">
        <v>385</v>
      </c>
      <c r="G253" s="236"/>
      <c r="H253" s="239">
        <v>6.7130000000000001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148</v>
      </c>
      <c r="AU253" s="245" t="s">
        <v>81</v>
      </c>
      <c r="AV253" s="14" t="s">
        <v>81</v>
      </c>
      <c r="AW253" s="14" t="s">
        <v>33</v>
      </c>
      <c r="AX253" s="14" t="s">
        <v>79</v>
      </c>
      <c r="AY253" s="245" t="s">
        <v>137</v>
      </c>
    </row>
    <row r="254" s="12" customFormat="1" ht="22.8" customHeight="1">
      <c r="A254" s="12"/>
      <c r="B254" s="190"/>
      <c r="C254" s="191"/>
      <c r="D254" s="192" t="s">
        <v>70</v>
      </c>
      <c r="E254" s="204" t="s">
        <v>386</v>
      </c>
      <c r="F254" s="204" t="s">
        <v>387</v>
      </c>
      <c r="G254" s="191"/>
      <c r="H254" s="191"/>
      <c r="I254" s="194"/>
      <c r="J254" s="205">
        <f>BK254</f>
        <v>0</v>
      </c>
      <c r="K254" s="191"/>
      <c r="L254" s="196"/>
      <c r="M254" s="197"/>
      <c r="N254" s="198"/>
      <c r="O254" s="198"/>
      <c r="P254" s="199">
        <f>SUM(P255:P258)</f>
        <v>0</v>
      </c>
      <c r="Q254" s="198"/>
      <c r="R254" s="199">
        <f>SUM(R255:R258)</f>
        <v>0</v>
      </c>
      <c r="S254" s="198"/>
      <c r="T254" s="200">
        <f>SUM(T255:T258)</f>
        <v>0.071173200000000006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1" t="s">
        <v>81</v>
      </c>
      <c r="AT254" s="202" t="s">
        <v>70</v>
      </c>
      <c r="AU254" s="202" t="s">
        <v>79</v>
      </c>
      <c r="AY254" s="201" t="s">
        <v>137</v>
      </c>
      <c r="BK254" s="203">
        <f>SUM(BK255:BK258)</f>
        <v>0</v>
      </c>
    </row>
    <row r="255" s="2" customFormat="1" ht="24.15" customHeight="1">
      <c r="A255" s="40"/>
      <c r="B255" s="41"/>
      <c r="C255" s="206" t="s">
        <v>388</v>
      </c>
      <c r="D255" s="206" t="s">
        <v>139</v>
      </c>
      <c r="E255" s="207" t="s">
        <v>389</v>
      </c>
      <c r="F255" s="208" t="s">
        <v>390</v>
      </c>
      <c r="G255" s="209" t="s">
        <v>160</v>
      </c>
      <c r="H255" s="210">
        <v>50.838000000000001</v>
      </c>
      <c r="I255" s="211"/>
      <c r="J255" s="212">
        <f>ROUND(I255*H255,2)</f>
        <v>0</v>
      </c>
      <c r="K255" s="208" t="s">
        <v>143</v>
      </c>
      <c r="L255" s="46"/>
      <c r="M255" s="213" t="s">
        <v>19</v>
      </c>
      <c r="N255" s="214" t="s">
        <v>42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0.0014</v>
      </c>
      <c r="T255" s="216">
        <f>S255*H255</f>
        <v>0.071173200000000006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248</v>
      </c>
      <c r="AT255" s="217" t="s">
        <v>139</v>
      </c>
      <c r="AU255" s="217" t="s">
        <v>81</v>
      </c>
      <c r="AY255" s="19" t="s">
        <v>137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79</v>
      </c>
      <c r="BK255" s="218">
        <f>ROUND(I255*H255,2)</f>
        <v>0</v>
      </c>
      <c r="BL255" s="19" t="s">
        <v>248</v>
      </c>
      <c r="BM255" s="217" t="s">
        <v>391</v>
      </c>
    </row>
    <row r="256" s="2" customFormat="1">
      <c r="A256" s="40"/>
      <c r="B256" s="41"/>
      <c r="C256" s="42"/>
      <c r="D256" s="219" t="s">
        <v>146</v>
      </c>
      <c r="E256" s="42"/>
      <c r="F256" s="220" t="s">
        <v>392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146</v>
      </c>
      <c r="AU256" s="19" t="s">
        <v>81</v>
      </c>
    </row>
    <row r="257" s="13" customFormat="1">
      <c r="A257" s="13"/>
      <c r="B257" s="224"/>
      <c r="C257" s="225"/>
      <c r="D257" s="226" t="s">
        <v>148</v>
      </c>
      <c r="E257" s="227" t="s">
        <v>19</v>
      </c>
      <c r="F257" s="228" t="s">
        <v>215</v>
      </c>
      <c r="G257" s="225"/>
      <c r="H257" s="227" t="s">
        <v>19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148</v>
      </c>
      <c r="AU257" s="234" t="s">
        <v>81</v>
      </c>
      <c r="AV257" s="13" t="s">
        <v>79</v>
      </c>
      <c r="AW257" s="13" t="s">
        <v>33</v>
      </c>
      <c r="AX257" s="13" t="s">
        <v>71</v>
      </c>
      <c r="AY257" s="234" t="s">
        <v>137</v>
      </c>
    </row>
    <row r="258" s="14" customFormat="1">
      <c r="A258" s="14"/>
      <c r="B258" s="235"/>
      <c r="C258" s="236"/>
      <c r="D258" s="226" t="s">
        <v>148</v>
      </c>
      <c r="E258" s="237" t="s">
        <v>19</v>
      </c>
      <c r="F258" s="238" t="s">
        <v>393</v>
      </c>
      <c r="G258" s="236"/>
      <c r="H258" s="239">
        <v>50.838000000000001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148</v>
      </c>
      <c r="AU258" s="245" t="s">
        <v>81</v>
      </c>
      <c r="AV258" s="14" t="s">
        <v>81</v>
      </c>
      <c r="AW258" s="14" t="s">
        <v>33</v>
      </c>
      <c r="AX258" s="14" t="s">
        <v>79</v>
      </c>
      <c r="AY258" s="245" t="s">
        <v>137</v>
      </c>
    </row>
    <row r="259" s="12" customFormat="1" ht="22.8" customHeight="1">
      <c r="A259" s="12"/>
      <c r="B259" s="190"/>
      <c r="C259" s="191"/>
      <c r="D259" s="192" t="s">
        <v>70</v>
      </c>
      <c r="E259" s="204" t="s">
        <v>394</v>
      </c>
      <c r="F259" s="204" t="s">
        <v>395</v>
      </c>
      <c r="G259" s="191"/>
      <c r="H259" s="191"/>
      <c r="I259" s="194"/>
      <c r="J259" s="205">
        <f>BK259</f>
        <v>0</v>
      </c>
      <c r="K259" s="191"/>
      <c r="L259" s="196"/>
      <c r="M259" s="197"/>
      <c r="N259" s="198"/>
      <c r="O259" s="198"/>
      <c r="P259" s="199">
        <f>SUM(P260:P280)</f>
        <v>0</v>
      </c>
      <c r="Q259" s="198"/>
      <c r="R259" s="199">
        <f>SUM(R260:R280)</f>
        <v>0</v>
      </c>
      <c r="S259" s="198"/>
      <c r="T259" s="200">
        <f>SUM(T260:T280)</f>
        <v>0.81831999999999994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1" t="s">
        <v>81</v>
      </c>
      <c r="AT259" s="202" t="s">
        <v>70</v>
      </c>
      <c r="AU259" s="202" t="s">
        <v>79</v>
      </c>
      <c r="AY259" s="201" t="s">
        <v>137</v>
      </c>
      <c r="BK259" s="203">
        <f>SUM(BK260:BK280)</f>
        <v>0</v>
      </c>
    </row>
    <row r="260" s="2" customFormat="1" ht="16.5" customHeight="1">
      <c r="A260" s="40"/>
      <c r="B260" s="41"/>
      <c r="C260" s="206" t="s">
        <v>396</v>
      </c>
      <c r="D260" s="206" t="s">
        <v>139</v>
      </c>
      <c r="E260" s="207" t="s">
        <v>397</v>
      </c>
      <c r="F260" s="208" t="s">
        <v>398</v>
      </c>
      <c r="G260" s="209" t="s">
        <v>399</v>
      </c>
      <c r="H260" s="210">
        <v>8</v>
      </c>
      <c r="I260" s="211"/>
      <c r="J260" s="212">
        <f>ROUND(I260*H260,2)</f>
        <v>0</v>
      </c>
      <c r="K260" s="208" t="s">
        <v>143</v>
      </c>
      <c r="L260" s="46"/>
      <c r="M260" s="213" t="s">
        <v>19</v>
      </c>
      <c r="N260" s="214" t="s">
        <v>42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0.034200000000000001</v>
      </c>
      <c r="T260" s="216">
        <f>S260*H260</f>
        <v>0.27360000000000001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248</v>
      </c>
      <c r="AT260" s="217" t="s">
        <v>139</v>
      </c>
      <c r="AU260" s="217" t="s">
        <v>81</v>
      </c>
      <c r="AY260" s="19" t="s">
        <v>137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79</v>
      </c>
      <c r="BK260" s="218">
        <f>ROUND(I260*H260,2)</f>
        <v>0</v>
      </c>
      <c r="BL260" s="19" t="s">
        <v>248</v>
      </c>
      <c r="BM260" s="217" t="s">
        <v>400</v>
      </c>
    </row>
    <row r="261" s="2" customFormat="1">
      <c r="A261" s="40"/>
      <c r="B261" s="41"/>
      <c r="C261" s="42"/>
      <c r="D261" s="219" t="s">
        <v>146</v>
      </c>
      <c r="E261" s="42"/>
      <c r="F261" s="220" t="s">
        <v>401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146</v>
      </c>
      <c r="AU261" s="19" t="s">
        <v>81</v>
      </c>
    </row>
    <row r="262" s="14" customFormat="1">
      <c r="A262" s="14"/>
      <c r="B262" s="235"/>
      <c r="C262" s="236"/>
      <c r="D262" s="226" t="s">
        <v>148</v>
      </c>
      <c r="E262" s="237" t="s">
        <v>19</v>
      </c>
      <c r="F262" s="238" t="s">
        <v>186</v>
      </c>
      <c r="G262" s="236"/>
      <c r="H262" s="239">
        <v>8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148</v>
      </c>
      <c r="AU262" s="245" t="s">
        <v>81</v>
      </c>
      <c r="AV262" s="14" t="s">
        <v>81</v>
      </c>
      <c r="AW262" s="14" t="s">
        <v>33</v>
      </c>
      <c r="AX262" s="14" t="s">
        <v>79</v>
      </c>
      <c r="AY262" s="245" t="s">
        <v>137</v>
      </c>
    </row>
    <row r="263" s="2" customFormat="1" ht="16.5" customHeight="1">
      <c r="A263" s="40"/>
      <c r="B263" s="41"/>
      <c r="C263" s="206" t="s">
        <v>321</v>
      </c>
      <c r="D263" s="206" t="s">
        <v>139</v>
      </c>
      <c r="E263" s="207" t="s">
        <v>402</v>
      </c>
      <c r="F263" s="208" t="s">
        <v>403</v>
      </c>
      <c r="G263" s="209" t="s">
        <v>399</v>
      </c>
      <c r="H263" s="210">
        <v>8</v>
      </c>
      <c r="I263" s="211"/>
      <c r="J263" s="212">
        <f>ROUND(I263*H263,2)</f>
        <v>0</v>
      </c>
      <c r="K263" s="208" t="s">
        <v>404</v>
      </c>
      <c r="L263" s="46"/>
      <c r="M263" s="213" t="s">
        <v>19</v>
      </c>
      <c r="N263" s="214" t="s">
        <v>42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0.019460000000000002</v>
      </c>
      <c r="T263" s="216">
        <f>S263*H263</f>
        <v>0.15568000000000001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248</v>
      </c>
      <c r="AT263" s="217" t="s">
        <v>139</v>
      </c>
      <c r="AU263" s="217" t="s">
        <v>81</v>
      </c>
      <c r="AY263" s="19" t="s">
        <v>137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79</v>
      </c>
      <c r="BK263" s="218">
        <f>ROUND(I263*H263,2)</f>
        <v>0</v>
      </c>
      <c r="BL263" s="19" t="s">
        <v>248</v>
      </c>
      <c r="BM263" s="217" t="s">
        <v>405</v>
      </c>
    </row>
    <row r="264" s="2" customFormat="1">
      <c r="A264" s="40"/>
      <c r="B264" s="41"/>
      <c r="C264" s="42"/>
      <c r="D264" s="219" t="s">
        <v>146</v>
      </c>
      <c r="E264" s="42"/>
      <c r="F264" s="220" t="s">
        <v>406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146</v>
      </c>
      <c r="AU264" s="19" t="s">
        <v>81</v>
      </c>
    </row>
    <row r="265" s="14" customFormat="1">
      <c r="A265" s="14"/>
      <c r="B265" s="235"/>
      <c r="C265" s="236"/>
      <c r="D265" s="226" t="s">
        <v>148</v>
      </c>
      <c r="E265" s="237" t="s">
        <v>19</v>
      </c>
      <c r="F265" s="238" t="s">
        <v>186</v>
      </c>
      <c r="G265" s="236"/>
      <c r="H265" s="239">
        <v>8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148</v>
      </c>
      <c r="AU265" s="245" t="s">
        <v>81</v>
      </c>
      <c r="AV265" s="14" t="s">
        <v>81</v>
      </c>
      <c r="AW265" s="14" t="s">
        <v>33</v>
      </c>
      <c r="AX265" s="14" t="s">
        <v>79</v>
      </c>
      <c r="AY265" s="245" t="s">
        <v>137</v>
      </c>
    </row>
    <row r="266" s="2" customFormat="1" ht="16.5" customHeight="1">
      <c r="A266" s="40"/>
      <c r="B266" s="41"/>
      <c r="C266" s="206" t="s">
        <v>407</v>
      </c>
      <c r="D266" s="206" t="s">
        <v>139</v>
      </c>
      <c r="E266" s="207" t="s">
        <v>408</v>
      </c>
      <c r="F266" s="208" t="s">
        <v>409</v>
      </c>
      <c r="G266" s="209" t="s">
        <v>399</v>
      </c>
      <c r="H266" s="210">
        <v>8</v>
      </c>
      <c r="I266" s="211"/>
      <c r="J266" s="212">
        <f>ROUND(I266*H266,2)</f>
        <v>0</v>
      </c>
      <c r="K266" s="208" t="s">
        <v>143</v>
      </c>
      <c r="L266" s="46"/>
      <c r="M266" s="213" t="s">
        <v>19</v>
      </c>
      <c r="N266" s="214" t="s">
        <v>42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0.032899999999999999</v>
      </c>
      <c r="T266" s="216">
        <f>S266*H266</f>
        <v>0.26319999999999999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248</v>
      </c>
      <c r="AT266" s="217" t="s">
        <v>139</v>
      </c>
      <c r="AU266" s="217" t="s">
        <v>81</v>
      </c>
      <c r="AY266" s="19" t="s">
        <v>137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79</v>
      </c>
      <c r="BK266" s="218">
        <f>ROUND(I266*H266,2)</f>
        <v>0</v>
      </c>
      <c r="BL266" s="19" t="s">
        <v>248</v>
      </c>
      <c r="BM266" s="217" t="s">
        <v>410</v>
      </c>
    </row>
    <row r="267" s="2" customFormat="1">
      <c r="A267" s="40"/>
      <c r="B267" s="41"/>
      <c r="C267" s="42"/>
      <c r="D267" s="219" t="s">
        <v>146</v>
      </c>
      <c r="E267" s="42"/>
      <c r="F267" s="220" t="s">
        <v>411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146</v>
      </c>
      <c r="AU267" s="19" t="s">
        <v>81</v>
      </c>
    </row>
    <row r="268" s="14" customFormat="1">
      <c r="A268" s="14"/>
      <c r="B268" s="235"/>
      <c r="C268" s="236"/>
      <c r="D268" s="226" t="s">
        <v>148</v>
      </c>
      <c r="E268" s="237" t="s">
        <v>19</v>
      </c>
      <c r="F268" s="238" t="s">
        <v>186</v>
      </c>
      <c r="G268" s="236"/>
      <c r="H268" s="239">
        <v>8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148</v>
      </c>
      <c r="AU268" s="245" t="s">
        <v>81</v>
      </c>
      <c r="AV268" s="14" t="s">
        <v>81</v>
      </c>
      <c r="AW268" s="14" t="s">
        <v>33</v>
      </c>
      <c r="AX268" s="14" t="s">
        <v>79</v>
      </c>
      <c r="AY268" s="245" t="s">
        <v>137</v>
      </c>
    </row>
    <row r="269" s="2" customFormat="1" ht="16.5" customHeight="1">
      <c r="A269" s="40"/>
      <c r="B269" s="41"/>
      <c r="C269" s="206" t="s">
        <v>412</v>
      </c>
      <c r="D269" s="206" t="s">
        <v>139</v>
      </c>
      <c r="E269" s="207" t="s">
        <v>413</v>
      </c>
      <c r="F269" s="208" t="s">
        <v>414</v>
      </c>
      <c r="G269" s="209" t="s">
        <v>399</v>
      </c>
      <c r="H269" s="210">
        <v>8</v>
      </c>
      <c r="I269" s="211"/>
      <c r="J269" s="212">
        <f>ROUND(I269*H269,2)</f>
        <v>0</v>
      </c>
      <c r="K269" s="208" t="s">
        <v>143</v>
      </c>
      <c r="L269" s="46"/>
      <c r="M269" s="213" t="s">
        <v>19</v>
      </c>
      <c r="N269" s="214" t="s">
        <v>42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0.0091999999999999998</v>
      </c>
      <c r="T269" s="216">
        <f>S269*H269</f>
        <v>0.073599999999999999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248</v>
      </c>
      <c r="AT269" s="217" t="s">
        <v>139</v>
      </c>
      <c r="AU269" s="217" t="s">
        <v>81</v>
      </c>
      <c r="AY269" s="19" t="s">
        <v>137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79</v>
      </c>
      <c r="BK269" s="218">
        <f>ROUND(I269*H269,2)</f>
        <v>0</v>
      </c>
      <c r="BL269" s="19" t="s">
        <v>248</v>
      </c>
      <c r="BM269" s="217" t="s">
        <v>415</v>
      </c>
    </row>
    <row r="270" s="2" customFormat="1">
      <c r="A270" s="40"/>
      <c r="B270" s="41"/>
      <c r="C270" s="42"/>
      <c r="D270" s="219" t="s">
        <v>146</v>
      </c>
      <c r="E270" s="42"/>
      <c r="F270" s="220" t="s">
        <v>416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146</v>
      </c>
      <c r="AU270" s="19" t="s">
        <v>81</v>
      </c>
    </row>
    <row r="271" s="14" customFormat="1">
      <c r="A271" s="14"/>
      <c r="B271" s="235"/>
      <c r="C271" s="236"/>
      <c r="D271" s="226" t="s">
        <v>148</v>
      </c>
      <c r="E271" s="237" t="s">
        <v>19</v>
      </c>
      <c r="F271" s="238" t="s">
        <v>186</v>
      </c>
      <c r="G271" s="236"/>
      <c r="H271" s="239">
        <v>8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148</v>
      </c>
      <c r="AU271" s="245" t="s">
        <v>81</v>
      </c>
      <c r="AV271" s="14" t="s">
        <v>81</v>
      </c>
      <c r="AW271" s="14" t="s">
        <v>33</v>
      </c>
      <c r="AX271" s="14" t="s">
        <v>79</v>
      </c>
      <c r="AY271" s="245" t="s">
        <v>137</v>
      </c>
    </row>
    <row r="272" s="2" customFormat="1" ht="16.5" customHeight="1">
      <c r="A272" s="40"/>
      <c r="B272" s="41"/>
      <c r="C272" s="206" t="s">
        <v>417</v>
      </c>
      <c r="D272" s="206" t="s">
        <v>139</v>
      </c>
      <c r="E272" s="207" t="s">
        <v>418</v>
      </c>
      <c r="F272" s="208" t="s">
        <v>419</v>
      </c>
      <c r="G272" s="209" t="s">
        <v>399</v>
      </c>
      <c r="H272" s="210">
        <v>16</v>
      </c>
      <c r="I272" s="211"/>
      <c r="J272" s="212">
        <f>ROUND(I272*H272,2)</f>
        <v>0</v>
      </c>
      <c r="K272" s="208" t="s">
        <v>404</v>
      </c>
      <c r="L272" s="46"/>
      <c r="M272" s="213" t="s">
        <v>19</v>
      </c>
      <c r="N272" s="214" t="s">
        <v>42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0.00156</v>
      </c>
      <c r="T272" s="216">
        <f>S272*H272</f>
        <v>0.02496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248</v>
      </c>
      <c r="AT272" s="217" t="s">
        <v>139</v>
      </c>
      <c r="AU272" s="217" t="s">
        <v>81</v>
      </c>
      <c r="AY272" s="19" t="s">
        <v>137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79</v>
      </c>
      <c r="BK272" s="218">
        <f>ROUND(I272*H272,2)</f>
        <v>0</v>
      </c>
      <c r="BL272" s="19" t="s">
        <v>248</v>
      </c>
      <c r="BM272" s="217" t="s">
        <v>420</v>
      </c>
    </row>
    <row r="273" s="2" customFormat="1">
      <c r="A273" s="40"/>
      <c r="B273" s="41"/>
      <c r="C273" s="42"/>
      <c r="D273" s="219" t="s">
        <v>146</v>
      </c>
      <c r="E273" s="42"/>
      <c r="F273" s="220" t="s">
        <v>421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146</v>
      </c>
      <c r="AU273" s="19" t="s">
        <v>81</v>
      </c>
    </row>
    <row r="274" s="14" customFormat="1">
      <c r="A274" s="14"/>
      <c r="B274" s="235"/>
      <c r="C274" s="236"/>
      <c r="D274" s="226" t="s">
        <v>148</v>
      </c>
      <c r="E274" s="237" t="s">
        <v>19</v>
      </c>
      <c r="F274" s="238" t="s">
        <v>248</v>
      </c>
      <c r="G274" s="236"/>
      <c r="H274" s="239">
        <v>16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148</v>
      </c>
      <c r="AU274" s="245" t="s">
        <v>81</v>
      </c>
      <c r="AV274" s="14" t="s">
        <v>81</v>
      </c>
      <c r="AW274" s="14" t="s">
        <v>33</v>
      </c>
      <c r="AX274" s="14" t="s">
        <v>79</v>
      </c>
      <c r="AY274" s="245" t="s">
        <v>137</v>
      </c>
    </row>
    <row r="275" s="2" customFormat="1" ht="16.5" customHeight="1">
      <c r="A275" s="40"/>
      <c r="B275" s="41"/>
      <c r="C275" s="206" t="s">
        <v>422</v>
      </c>
      <c r="D275" s="206" t="s">
        <v>139</v>
      </c>
      <c r="E275" s="207" t="s">
        <v>423</v>
      </c>
      <c r="F275" s="208" t="s">
        <v>424</v>
      </c>
      <c r="G275" s="209" t="s">
        <v>399</v>
      </c>
      <c r="H275" s="210">
        <v>8</v>
      </c>
      <c r="I275" s="211"/>
      <c r="J275" s="212">
        <f>ROUND(I275*H275,2)</f>
        <v>0</v>
      </c>
      <c r="K275" s="208" t="s">
        <v>143</v>
      </c>
      <c r="L275" s="46"/>
      <c r="M275" s="213" t="s">
        <v>19</v>
      </c>
      <c r="N275" s="214" t="s">
        <v>42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0.00085999999999999998</v>
      </c>
      <c r="T275" s="216">
        <f>S275*H275</f>
        <v>0.0068799999999999998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248</v>
      </c>
      <c r="AT275" s="217" t="s">
        <v>139</v>
      </c>
      <c r="AU275" s="217" t="s">
        <v>81</v>
      </c>
      <c r="AY275" s="19" t="s">
        <v>137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79</v>
      </c>
      <c r="BK275" s="218">
        <f>ROUND(I275*H275,2)</f>
        <v>0</v>
      </c>
      <c r="BL275" s="19" t="s">
        <v>248</v>
      </c>
      <c r="BM275" s="217" t="s">
        <v>425</v>
      </c>
    </row>
    <row r="276" s="2" customFormat="1">
      <c r="A276" s="40"/>
      <c r="B276" s="41"/>
      <c r="C276" s="42"/>
      <c r="D276" s="219" t="s">
        <v>146</v>
      </c>
      <c r="E276" s="42"/>
      <c r="F276" s="220" t="s">
        <v>426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146</v>
      </c>
      <c r="AU276" s="19" t="s">
        <v>81</v>
      </c>
    </row>
    <row r="277" s="14" customFormat="1">
      <c r="A277" s="14"/>
      <c r="B277" s="235"/>
      <c r="C277" s="236"/>
      <c r="D277" s="226" t="s">
        <v>148</v>
      </c>
      <c r="E277" s="237" t="s">
        <v>19</v>
      </c>
      <c r="F277" s="238" t="s">
        <v>186</v>
      </c>
      <c r="G277" s="236"/>
      <c r="H277" s="239">
        <v>8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148</v>
      </c>
      <c r="AU277" s="245" t="s">
        <v>81</v>
      </c>
      <c r="AV277" s="14" t="s">
        <v>81</v>
      </c>
      <c r="AW277" s="14" t="s">
        <v>33</v>
      </c>
      <c r="AX277" s="14" t="s">
        <v>79</v>
      </c>
      <c r="AY277" s="245" t="s">
        <v>137</v>
      </c>
    </row>
    <row r="278" s="2" customFormat="1" ht="16.5" customHeight="1">
      <c r="A278" s="40"/>
      <c r="B278" s="41"/>
      <c r="C278" s="206" t="s">
        <v>427</v>
      </c>
      <c r="D278" s="206" t="s">
        <v>139</v>
      </c>
      <c r="E278" s="207" t="s">
        <v>428</v>
      </c>
      <c r="F278" s="208" t="s">
        <v>429</v>
      </c>
      <c r="G278" s="209" t="s">
        <v>318</v>
      </c>
      <c r="H278" s="210">
        <v>24</v>
      </c>
      <c r="I278" s="211"/>
      <c r="J278" s="212">
        <f>ROUND(I278*H278,2)</f>
        <v>0</v>
      </c>
      <c r="K278" s="208" t="s">
        <v>143</v>
      </c>
      <c r="L278" s="46"/>
      <c r="M278" s="213" t="s">
        <v>19</v>
      </c>
      <c r="N278" s="214" t="s">
        <v>42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0.00084999999999999995</v>
      </c>
      <c r="T278" s="216">
        <f>S278*H278</f>
        <v>0.020399999999999998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248</v>
      </c>
      <c r="AT278" s="217" t="s">
        <v>139</v>
      </c>
      <c r="AU278" s="217" t="s">
        <v>81</v>
      </c>
      <c r="AY278" s="19" t="s">
        <v>137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79</v>
      </c>
      <c r="BK278" s="218">
        <f>ROUND(I278*H278,2)</f>
        <v>0</v>
      </c>
      <c r="BL278" s="19" t="s">
        <v>248</v>
      </c>
      <c r="BM278" s="217" t="s">
        <v>430</v>
      </c>
    </row>
    <row r="279" s="2" customFormat="1">
      <c r="A279" s="40"/>
      <c r="B279" s="41"/>
      <c r="C279" s="42"/>
      <c r="D279" s="219" t="s">
        <v>146</v>
      </c>
      <c r="E279" s="42"/>
      <c r="F279" s="220" t="s">
        <v>431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146</v>
      </c>
      <c r="AU279" s="19" t="s">
        <v>81</v>
      </c>
    </row>
    <row r="280" s="14" customFormat="1">
      <c r="A280" s="14"/>
      <c r="B280" s="235"/>
      <c r="C280" s="236"/>
      <c r="D280" s="226" t="s">
        <v>148</v>
      </c>
      <c r="E280" s="237" t="s">
        <v>19</v>
      </c>
      <c r="F280" s="238" t="s">
        <v>294</v>
      </c>
      <c r="G280" s="236"/>
      <c r="H280" s="239">
        <v>24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148</v>
      </c>
      <c r="AU280" s="245" t="s">
        <v>81</v>
      </c>
      <c r="AV280" s="14" t="s">
        <v>81</v>
      </c>
      <c r="AW280" s="14" t="s">
        <v>33</v>
      </c>
      <c r="AX280" s="14" t="s">
        <v>79</v>
      </c>
      <c r="AY280" s="245" t="s">
        <v>137</v>
      </c>
    </row>
    <row r="281" s="12" customFormat="1" ht="22.8" customHeight="1">
      <c r="A281" s="12"/>
      <c r="B281" s="190"/>
      <c r="C281" s="191"/>
      <c r="D281" s="192" t="s">
        <v>70</v>
      </c>
      <c r="E281" s="204" t="s">
        <v>432</v>
      </c>
      <c r="F281" s="204" t="s">
        <v>433</v>
      </c>
      <c r="G281" s="191"/>
      <c r="H281" s="191"/>
      <c r="I281" s="194"/>
      <c r="J281" s="205">
        <f>BK281</f>
        <v>0</v>
      </c>
      <c r="K281" s="191"/>
      <c r="L281" s="196"/>
      <c r="M281" s="197"/>
      <c r="N281" s="198"/>
      <c r="O281" s="198"/>
      <c r="P281" s="199">
        <f>SUM(P282:P285)</f>
        <v>0</v>
      </c>
      <c r="Q281" s="198"/>
      <c r="R281" s="199">
        <f>SUM(R282:R285)</f>
        <v>0</v>
      </c>
      <c r="S281" s="198"/>
      <c r="T281" s="200">
        <f>SUM(T282:T285)</f>
        <v>0.0038409999999999998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1" t="s">
        <v>81</v>
      </c>
      <c r="AT281" s="202" t="s">
        <v>70</v>
      </c>
      <c r="AU281" s="202" t="s">
        <v>79</v>
      </c>
      <c r="AY281" s="201" t="s">
        <v>137</v>
      </c>
      <c r="BK281" s="203">
        <f>SUM(BK282:BK285)</f>
        <v>0</v>
      </c>
    </row>
    <row r="282" s="2" customFormat="1" ht="16.5" customHeight="1">
      <c r="A282" s="40"/>
      <c r="B282" s="41"/>
      <c r="C282" s="206" t="s">
        <v>434</v>
      </c>
      <c r="D282" s="206" t="s">
        <v>139</v>
      </c>
      <c r="E282" s="207" t="s">
        <v>435</v>
      </c>
      <c r="F282" s="208" t="s">
        <v>436</v>
      </c>
      <c r="G282" s="209" t="s">
        <v>325</v>
      </c>
      <c r="H282" s="210">
        <v>2.2999999999999998</v>
      </c>
      <c r="I282" s="211"/>
      <c r="J282" s="212">
        <f>ROUND(I282*H282,2)</f>
        <v>0</v>
      </c>
      <c r="K282" s="208" t="s">
        <v>143</v>
      </c>
      <c r="L282" s="46"/>
      <c r="M282" s="213" t="s">
        <v>19</v>
      </c>
      <c r="N282" s="214" t="s">
        <v>42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0.00167</v>
      </c>
      <c r="T282" s="216">
        <f>S282*H282</f>
        <v>0.0038409999999999998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248</v>
      </c>
      <c r="AT282" s="217" t="s">
        <v>139</v>
      </c>
      <c r="AU282" s="217" t="s">
        <v>81</v>
      </c>
      <c r="AY282" s="19" t="s">
        <v>137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79</v>
      </c>
      <c r="BK282" s="218">
        <f>ROUND(I282*H282,2)</f>
        <v>0</v>
      </c>
      <c r="BL282" s="19" t="s">
        <v>248</v>
      </c>
      <c r="BM282" s="217" t="s">
        <v>437</v>
      </c>
    </row>
    <row r="283" s="2" customFormat="1">
      <c r="A283" s="40"/>
      <c r="B283" s="41"/>
      <c r="C283" s="42"/>
      <c r="D283" s="219" t="s">
        <v>146</v>
      </c>
      <c r="E283" s="42"/>
      <c r="F283" s="220" t="s">
        <v>438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146</v>
      </c>
      <c r="AU283" s="19" t="s">
        <v>81</v>
      </c>
    </row>
    <row r="284" s="13" customFormat="1">
      <c r="A284" s="13"/>
      <c r="B284" s="224"/>
      <c r="C284" s="225"/>
      <c r="D284" s="226" t="s">
        <v>148</v>
      </c>
      <c r="E284" s="227" t="s">
        <v>19</v>
      </c>
      <c r="F284" s="228" t="s">
        <v>215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148</v>
      </c>
      <c r="AU284" s="234" t="s">
        <v>81</v>
      </c>
      <c r="AV284" s="13" t="s">
        <v>79</v>
      </c>
      <c r="AW284" s="13" t="s">
        <v>33</v>
      </c>
      <c r="AX284" s="13" t="s">
        <v>71</v>
      </c>
      <c r="AY284" s="234" t="s">
        <v>137</v>
      </c>
    </row>
    <row r="285" s="14" customFormat="1">
      <c r="A285" s="14"/>
      <c r="B285" s="235"/>
      <c r="C285" s="236"/>
      <c r="D285" s="226" t="s">
        <v>148</v>
      </c>
      <c r="E285" s="237" t="s">
        <v>19</v>
      </c>
      <c r="F285" s="238" t="s">
        <v>439</v>
      </c>
      <c r="G285" s="236"/>
      <c r="H285" s="239">
        <v>2.2999999999999998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148</v>
      </c>
      <c r="AU285" s="245" t="s">
        <v>81</v>
      </c>
      <c r="AV285" s="14" t="s">
        <v>81</v>
      </c>
      <c r="AW285" s="14" t="s">
        <v>33</v>
      </c>
      <c r="AX285" s="14" t="s">
        <v>79</v>
      </c>
      <c r="AY285" s="245" t="s">
        <v>137</v>
      </c>
    </row>
    <row r="286" s="12" customFormat="1" ht="22.8" customHeight="1">
      <c r="A286" s="12"/>
      <c r="B286" s="190"/>
      <c r="C286" s="191"/>
      <c r="D286" s="192" t="s">
        <v>70</v>
      </c>
      <c r="E286" s="204" t="s">
        <v>440</v>
      </c>
      <c r="F286" s="204" t="s">
        <v>441</v>
      </c>
      <c r="G286" s="191"/>
      <c r="H286" s="191"/>
      <c r="I286" s="194"/>
      <c r="J286" s="205">
        <f>BK286</f>
        <v>0</v>
      </c>
      <c r="K286" s="191"/>
      <c r="L286" s="196"/>
      <c r="M286" s="197"/>
      <c r="N286" s="198"/>
      <c r="O286" s="198"/>
      <c r="P286" s="199">
        <f>SUM(P287:P293)</f>
        <v>0</v>
      </c>
      <c r="Q286" s="198"/>
      <c r="R286" s="199">
        <f>SUM(R287:R293)</f>
        <v>0</v>
      </c>
      <c r="S286" s="198"/>
      <c r="T286" s="200">
        <f>SUM(T287:T293)</f>
        <v>2.4239999999999999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1" t="s">
        <v>81</v>
      </c>
      <c r="AT286" s="202" t="s">
        <v>70</v>
      </c>
      <c r="AU286" s="202" t="s">
        <v>79</v>
      </c>
      <c r="AY286" s="201" t="s">
        <v>137</v>
      </c>
      <c r="BK286" s="203">
        <f>SUM(BK287:BK293)</f>
        <v>0</v>
      </c>
    </row>
    <row r="287" s="2" customFormat="1" ht="16.5" customHeight="1">
      <c r="A287" s="40"/>
      <c r="B287" s="41"/>
      <c r="C287" s="206" t="s">
        <v>442</v>
      </c>
      <c r="D287" s="206" t="s">
        <v>139</v>
      </c>
      <c r="E287" s="207" t="s">
        <v>443</v>
      </c>
      <c r="F287" s="208" t="s">
        <v>444</v>
      </c>
      <c r="G287" s="209" t="s">
        <v>318</v>
      </c>
      <c r="H287" s="210">
        <v>43</v>
      </c>
      <c r="I287" s="211"/>
      <c r="J287" s="212">
        <f>ROUND(I287*H287,2)</f>
        <v>0</v>
      </c>
      <c r="K287" s="208" t="s">
        <v>143</v>
      </c>
      <c r="L287" s="46"/>
      <c r="M287" s="213" t="s">
        <v>19</v>
      </c>
      <c r="N287" s="214" t="s">
        <v>42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0.024</v>
      </c>
      <c r="T287" s="216">
        <f>S287*H287</f>
        <v>1.032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248</v>
      </c>
      <c r="AT287" s="217" t="s">
        <v>139</v>
      </c>
      <c r="AU287" s="217" t="s">
        <v>81</v>
      </c>
      <c r="AY287" s="19" t="s">
        <v>137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79</v>
      </c>
      <c r="BK287" s="218">
        <f>ROUND(I287*H287,2)</f>
        <v>0</v>
      </c>
      <c r="BL287" s="19" t="s">
        <v>248</v>
      </c>
      <c r="BM287" s="217" t="s">
        <v>445</v>
      </c>
    </row>
    <row r="288" s="2" customFormat="1">
      <c r="A288" s="40"/>
      <c r="B288" s="41"/>
      <c r="C288" s="42"/>
      <c r="D288" s="219" t="s">
        <v>146</v>
      </c>
      <c r="E288" s="42"/>
      <c r="F288" s="220" t="s">
        <v>446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146</v>
      </c>
      <c r="AU288" s="19" t="s">
        <v>81</v>
      </c>
    </row>
    <row r="289" s="13" customFormat="1">
      <c r="A289" s="13"/>
      <c r="B289" s="224"/>
      <c r="C289" s="225"/>
      <c r="D289" s="226" t="s">
        <v>148</v>
      </c>
      <c r="E289" s="227" t="s">
        <v>19</v>
      </c>
      <c r="F289" s="228" t="s">
        <v>215</v>
      </c>
      <c r="G289" s="225"/>
      <c r="H289" s="227" t="s">
        <v>19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148</v>
      </c>
      <c r="AU289" s="234" t="s">
        <v>81</v>
      </c>
      <c r="AV289" s="13" t="s">
        <v>79</v>
      </c>
      <c r="AW289" s="13" t="s">
        <v>33</v>
      </c>
      <c r="AX289" s="13" t="s">
        <v>71</v>
      </c>
      <c r="AY289" s="234" t="s">
        <v>137</v>
      </c>
    </row>
    <row r="290" s="14" customFormat="1">
      <c r="A290" s="14"/>
      <c r="B290" s="235"/>
      <c r="C290" s="236"/>
      <c r="D290" s="226" t="s">
        <v>148</v>
      </c>
      <c r="E290" s="237" t="s">
        <v>19</v>
      </c>
      <c r="F290" s="238" t="s">
        <v>447</v>
      </c>
      <c r="G290" s="236"/>
      <c r="H290" s="239">
        <v>43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148</v>
      </c>
      <c r="AU290" s="245" t="s">
        <v>81</v>
      </c>
      <c r="AV290" s="14" t="s">
        <v>81</v>
      </c>
      <c r="AW290" s="14" t="s">
        <v>33</v>
      </c>
      <c r="AX290" s="14" t="s">
        <v>79</v>
      </c>
      <c r="AY290" s="245" t="s">
        <v>137</v>
      </c>
    </row>
    <row r="291" s="2" customFormat="1" ht="24.15" customHeight="1">
      <c r="A291" s="40"/>
      <c r="B291" s="41"/>
      <c r="C291" s="206" t="s">
        <v>448</v>
      </c>
      <c r="D291" s="206" t="s">
        <v>139</v>
      </c>
      <c r="E291" s="207" t="s">
        <v>449</v>
      </c>
      <c r="F291" s="208" t="s">
        <v>450</v>
      </c>
      <c r="G291" s="209" t="s">
        <v>318</v>
      </c>
      <c r="H291" s="210">
        <v>8</v>
      </c>
      <c r="I291" s="211"/>
      <c r="J291" s="212">
        <f>ROUND(I291*H291,2)</f>
        <v>0</v>
      </c>
      <c r="K291" s="208" t="s">
        <v>143</v>
      </c>
      <c r="L291" s="46"/>
      <c r="M291" s="213" t="s">
        <v>19</v>
      </c>
      <c r="N291" s="214" t="s">
        <v>42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0.17399999999999999</v>
      </c>
      <c r="T291" s="216">
        <f>S291*H291</f>
        <v>1.3919999999999999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144</v>
      </c>
      <c r="AT291" s="217" t="s">
        <v>139</v>
      </c>
      <c r="AU291" s="217" t="s">
        <v>81</v>
      </c>
      <c r="AY291" s="19" t="s">
        <v>137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79</v>
      </c>
      <c r="BK291" s="218">
        <f>ROUND(I291*H291,2)</f>
        <v>0</v>
      </c>
      <c r="BL291" s="19" t="s">
        <v>144</v>
      </c>
      <c r="BM291" s="217" t="s">
        <v>451</v>
      </c>
    </row>
    <row r="292" s="2" customFormat="1">
      <c r="A292" s="40"/>
      <c r="B292" s="41"/>
      <c r="C292" s="42"/>
      <c r="D292" s="219" t="s">
        <v>146</v>
      </c>
      <c r="E292" s="42"/>
      <c r="F292" s="220" t="s">
        <v>452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146</v>
      </c>
      <c r="AU292" s="19" t="s">
        <v>81</v>
      </c>
    </row>
    <row r="293" s="14" customFormat="1">
      <c r="A293" s="14"/>
      <c r="B293" s="235"/>
      <c r="C293" s="236"/>
      <c r="D293" s="226" t="s">
        <v>148</v>
      </c>
      <c r="E293" s="237" t="s">
        <v>19</v>
      </c>
      <c r="F293" s="238" t="s">
        <v>186</v>
      </c>
      <c r="G293" s="236"/>
      <c r="H293" s="239">
        <v>8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148</v>
      </c>
      <c r="AU293" s="245" t="s">
        <v>81</v>
      </c>
      <c r="AV293" s="14" t="s">
        <v>81</v>
      </c>
      <c r="AW293" s="14" t="s">
        <v>33</v>
      </c>
      <c r="AX293" s="14" t="s">
        <v>79</v>
      </c>
      <c r="AY293" s="245" t="s">
        <v>137</v>
      </c>
    </row>
    <row r="294" s="12" customFormat="1" ht="22.8" customHeight="1">
      <c r="A294" s="12"/>
      <c r="B294" s="190"/>
      <c r="C294" s="191"/>
      <c r="D294" s="192" t="s">
        <v>70</v>
      </c>
      <c r="E294" s="204" t="s">
        <v>453</v>
      </c>
      <c r="F294" s="204" t="s">
        <v>454</v>
      </c>
      <c r="G294" s="191"/>
      <c r="H294" s="191"/>
      <c r="I294" s="194"/>
      <c r="J294" s="205">
        <f>BK294</f>
        <v>0</v>
      </c>
      <c r="K294" s="191"/>
      <c r="L294" s="196"/>
      <c r="M294" s="197"/>
      <c r="N294" s="198"/>
      <c r="O294" s="198"/>
      <c r="P294" s="199">
        <f>SUM(P295:P298)</f>
        <v>0</v>
      </c>
      <c r="Q294" s="198"/>
      <c r="R294" s="199">
        <f>SUM(R295:R298)</f>
        <v>0</v>
      </c>
      <c r="S294" s="198"/>
      <c r="T294" s="200">
        <f>SUM(T295:T298)</f>
        <v>0.040000000000000001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1" t="s">
        <v>81</v>
      </c>
      <c r="AT294" s="202" t="s">
        <v>70</v>
      </c>
      <c r="AU294" s="202" t="s">
        <v>79</v>
      </c>
      <c r="AY294" s="201" t="s">
        <v>137</v>
      </c>
      <c r="BK294" s="203">
        <f>SUM(BK295:BK298)</f>
        <v>0</v>
      </c>
    </row>
    <row r="295" s="2" customFormat="1" ht="16.5" customHeight="1">
      <c r="A295" s="40"/>
      <c r="B295" s="41"/>
      <c r="C295" s="206" t="s">
        <v>455</v>
      </c>
      <c r="D295" s="206" t="s">
        <v>139</v>
      </c>
      <c r="E295" s="207" t="s">
        <v>456</v>
      </c>
      <c r="F295" s="208" t="s">
        <v>457</v>
      </c>
      <c r="G295" s="209" t="s">
        <v>160</v>
      </c>
      <c r="H295" s="210">
        <v>2</v>
      </c>
      <c r="I295" s="211"/>
      <c r="J295" s="212">
        <f>ROUND(I295*H295,2)</f>
        <v>0</v>
      </c>
      <c r="K295" s="208" t="s">
        <v>143</v>
      </c>
      <c r="L295" s="46"/>
      <c r="M295" s="213" t="s">
        <v>19</v>
      </c>
      <c r="N295" s="214" t="s">
        <v>42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0.02</v>
      </c>
      <c r="T295" s="216">
        <f>S295*H295</f>
        <v>0.040000000000000001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248</v>
      </c>
      <c r="AT295" s="217" t="s">
        <v>139</v>
      </c>
      <c r="AU295" s="217" t="s">
        <v>81</v>
      </c>
      <c r="AY295" s="19" t="s">
        <v>137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79</v>
      </c>
      <c r="BK295" s="218">
        <f>ROUND(I295*H295,2)</f>
        <v>0</v>
      </c>
      <c r="BL295" s="19" t="s">
        <v>248</v>
      </c>
      <c r="BM295" s="217" t="s">
        <v>458</v>
      </c>
    </row>
    <row r="296" s="2" customFormat="1">
      <c r="A296" s="40"/>
      <c r="B296" s="41"/>
      <c r="C296" s="42"/>
      <c r="D296" s="219" t="s">
        <v>146</v>
      </c>
      <c r="E296" s="42"/>
      <c r="F296" s="220" t="s">
        <v>459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146</v>
      </c>
      <c r="AU296" s="19" t="s">
        <v>81</v>
      </c>
    </row>
    <row r="297" s="13" customFormat="1">
      <c r="A297" s="13"/>
      <c r="B297" s="224"/>
      <c r="C297" s="225"/>
      <c r="D297" s="226" t="s">
        <v>148</v>
      </c>
      <c r="E297" s="227" t="s">
        <v>19</v>
      </c>
      <c r="F297" s="228" t="s">
        <v>215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148</v>
      </c>
      <c r="AU297" s="234" t="s">
        <v>81</v>
      </c>
      <c r="AV297" s="13" t="s">
        <v>79</v>
      </c>
      <c r="AW297" s="13" t="s">
        <v>33</v>
      </c>
      <c r="AX297" s="13" t="s">
        <v>71</v>
      </c>
      <c r="AY297" s="234" t="s">
        <v>137</v>
      </c>
    </row>
    <row r="298" s="14" customFormat="1">
      <c r="A298" s="14"/>
      <c r="B298" s="235"/>
      <c r="C298" s="236"/>
      <c r="D298" s="226" t="s">
        <v>148</v>
      </c>
      <c r="E298" s="237" t="s">
        <v>19</v>
      </c>
      <c r="F298" s="238" t="s">
        <v>81</v>
      </c>
      <c r="G298" s="236"/>
      <c r="H298" s="239">
        <v>2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148</v>
      </c>
      <c r="AU298" s="245" t="s">
        <v>81</v>
      </c>
      <c r="AV298" s="14" t="s">
        <v>81</v>
      </c>
      <c r="AW298" s="14" t="s">
        <v>33</v>
      </c>
      <c r="AX298" s="14" t="s">
        <v>79</v>
      </c>
      <c r="AY298" s="245" t="s">
        <v>137</v>
      </c>
    </row>
    <row r="299" s="12" customFormat="1" ht="22.8" customHeight="1">
      <c r="A299" s="12"/>
      <c r="B299" s="190"/>
      <c r="C299" s="191"/>
      <c r="D299" s="192" t="s">
        <v>70</v>
      </c>
      <c r="E299" s="204" t="s">
        <v>460</v>
      </c>
      <c r="F299" s="204" t="s">
        <v>461</v>
      </c>
      <c r="G299" s="191"/>
      <c r="H299" s="191"/>
      <c r="I299" s="194"/>
      <c r="J299" s="205">
        <f>BK299</f>
        <v>0</v>
      </c>
      <c r="K299" s="191"/>
      <c r="L299" s="196"/>
      <c r="M299" s="197"/>
      <c r="N299" s="198"/>
      <c r="O299" s="198"/>
      <c r="P299" s="199">
        <f>SUM(P300:P303)</f>
        <v>0</v>
      </c>
      <c r="Q299" s="198"/>
      <c r="R299" s="199">
        <f>SUM(R300:R303)</f>
        <v>0</v>
      </c>
      <c r="S299" s="198"/>
      <c r="T299" s="200">
        <f>SUM(T300:T303)</f>
        <v>2.3354135999999999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1" t="s">
        <v>81</v>
      </c>
      <c r="AT299" s="202" t="s">
        <v>70</v>
      </c>
      <c r="AU299" s="202" t="s">
        <v>79</v>
      </c>
      <c r="AY299" s="201" t="s">
        <v>137</v>
      </c>
      <c r="BK299" s="203">
        <f>SUM(BK300:BK303)</f>
        <v>0</v>
      </c>
    </row>
    <row r="300" s="2" customFormat="1" ht="16.5" customHeight="1">
      <c r="A300" s="40"/>
      <c r="B300" s="41"/>
      <c r="C300" s="206" t="s">
        <v>462</v>
      </c>
      <c r="D300" s="206" t="s">
        <v>139</v>
      </c>
      <c r="E300" s="207" t="s">
        <v>463</v>
      </c>
      <c r="F300" s="208" t="s">
        <v>464</v>
      </c>
      <c r="G300" s="209" t="s">
        <v>160</v>
      </c>
      <c r="H300" s="210">
        <v>28.079999999999998</v>
      </c>
      <c r="I300" s="211"/>
      <c r="J300" s="212">
        <f>ROUND(I300*H300,2)</f>
        <v>0</v>
      </c>
      <c r="K300" s="208" t="s">
        <v>143</v>
      </c>
      <c r="L300" s="46"/>
      <c r="M300" s="213" t="s">
        <v>19</v>
      </c>
      <c r="N300" s="214" t="s">
        <v>42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0.083169999999999994</v>
      </c>
      <c r="T300" s="216">
        <f>S300*H300</f>
        <v>2.3354135999999999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248</v>
      </c>
      <c r="AT300" s="217" t="s">
        <v>139</v>
      </c>
      <c r="AU300" s="217" t="s">
        <v>81</v>
      </c>
      <c r="AY300" s="19" t="s">
        <v>137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79</v>
      </c>
      <c r="BK300" s="218">
        <f>ROUND(I300*H300,2)</f>
        <v>0</v>
      </c>
      <c r="BL300" s="19" t="s">
        <v>248</v>
      </c>
      <c r="BM300" s="217" t="s">
        <v>465</v>
      </c>
    </row>
    <row r="301" s="2" customFormat="1">
      <c r="A301" s="40"/>
      <c r="B301" s="41"/>
      <c r="C301" s="42"/>
      <c r="D301" s="219" t="s">
        <v>146</v>
      </c>
      <c r="E301" s="42"/>
      <c r="F301" s="220" t="s">
        <v>466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146</v>
      </c>
      <c r="AU301" s="19" t="s">
        <v>81</v>
      </c>
    </row>
    <row r="302" s="13" customFormat="1">
      <c r="A302" s="13"/>
      <c r="B302" s="224"/>
      <c r="C302" s="225"/>
      <c r="D302" s="226" t="s">
        <v>148</v>
      </c>
      <c r="E302" s="227" t="s">
        <v>19</v>
      </c>
      <c r="F302" s="228" t="s">
        <v>215</v>
      </c>
      <c r="G302" s="225"/>
      <c r="H302" s="227" t="s">
        <v>19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148</v>
      </c>
      <c r="AU302" s="234" t="s">
        <v>81</v>
      </c>
      <c r="AV302" s="13" t="s">
        <v>79</v>
      </c>
      <c r="AW302" s="13" t="s">
        <v>33</v>
      </c>
      <c r="AX302" s="13" t="s">
        <v>71</v>
      </c>
      <c r="AY302" s="234" t="s">
        <v>137</v>
      </c>
    </row>
    <row r="303" s="14" customFormat="1">
      <c r="A303" s="14"/>
      <c r="B303" s="235"/>
      <c r="C303" s="236"/>
      <c r="D303" s="226" t="s">
        <v>148</v>
      </c>
      <c r="E303" s="237" t="s">
        <v>19</v>
      </c>
      <c r="F303" s="238" t="s">
        <v>467</v>
      </c>
      <c r="G303" s="236"/>
      <c r="H303" s="239">
        <v>28.079999999999998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148</v>
      </c>
      <c r="AU303" s="245" t="s">
        <v>81</v>
      </c>
      <c r="AV303" s="14" t="s">
        <v>81</v>
      </c>
      <c r="AW303" s="14" t="s">
        <v>33</v>
      </c>
      <c r="AX303" s="14" t="s">
        <v>79</v>
      </c>
      <c r="AY303" s="245" t="s">
        <v>137</v>
      </c>
    </row>
    <row r="304" s="12" customFormat="1" ht="22.8" customHeight="1">
      <c r="A304" s="12"/>
      <c r="B304" s="190"/>
      <c r="C304" s="191"/>
      <c r="D304" s="192" t="s">
        <v>70</v>
      </c>
      <c r="E304" s="204" t="s">
        <v>468</v>
      </c>
      <c r="F304" s="204" t="s">
        <v>469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SUM(P305:P312)</f>
        <v>0</v>
      </c>
      <c r="Q304" s="198"/>
      <c r="R304" s="199">
        <f>SUM(R305:R312)</f>
        <v>0</v>
      </c>
      <c r="S304" s="198"/>
      <c r="T304" s="200">
        <f>SUM(T305:T312)</f>
        <v>1.6817249999999999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1" t="s">
        <v>81</v>
      </c>
      <c r="AT304" s="202" t="s">
        <v>70</v>
      </c>
      <c r="AU304" s="202" t="s">
        <v>79</v>
      </c>
      <c r="AY304" s="201" t="s">
        <v>137</v>
      </c>
      <c r="BK304" s="203">
        <f>SUM(BK305:BK312)</f>
        <v>0</v>
      </c>
    </row>
    <row r="305" s="2" customFormat="1" ht="16.5" customHeight="1">
      <c r="A305" s="40"/>
      <c r="B305" s="41"/>
      <c r="C305" s="206" t="s">
        <v>470</v>
      </c>
      <c r="D305" s="206" t="s">
        <v>139</v>
      </c>
      <c r="E305" s="207" t="s">
        <v>471</v>
      </c>
      <c r="F305" s="208" t="s">
        <v>472</v>
      </c>
      <c r="G305" s="209" t="s">
        <v>160</v>
      </c>
      <c r="H305" s="210">
        <v>224.22999999999999</v>
      </c>
      <c r="I305" s="211"/>
      <c r="J305" s="212">
        <f>ROUND(I305*H305,2)</f>
        <v>0</v>
      </c>
      <c r="K305" s="208" t="s">
        <v>143</v>
      </c>
      <c r="L305" s="46"/>
      <c r="M305" s="213" t="s">
        <v>19</v>
      </c>
      <c r="N305" s="214" t="s">
        <v>42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0.00050000000000000001</v>
      </c>
      <c r="T305" s="216">
        <f>S305*H305</f>
        <v>0.11211499999999999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248</v>
      </c>
      <c r="AT305" s="217" t="s">
        <v>139</v>
      </c>
      <c r="AU305" s="217" t="s">
        <v>81</v>
      </c>
      <c r="AY305" s="19" t="s">
        <v>137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79</v>
      </c>
      <c r="BK305" s="218">
        <f>ROUND(I305*H305,2)</f>
        <v>0</v>
      </c>
      <c r="BL305" s="19" t="s">
        <v>248</v>
      </c>
      <c r="BM305" s="217" t="s">
        <v>473</v>
      </c>
    </row>
    <row r="306" s="2" customFormat="1">
      <c r="A306" s="40"/>
      <c r="B306" s="41"/>
      <c r="C306" s="42"/>
      <c r="D306" s="219" t="s">
        <v>146</v>
      </c>
      <c r="E306" s="42"/>
      <c r="F306" s="220" t="s">
        <v>474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146</v>
      </c>
      <c r="AU306" s="19" t="s">
        <v>81</v>
      </c>
    </row>
    <row r="307" s="13" customFormat="1">
      <c r="A307" s="13"/>
      <c r="B307" s="224"/>
      <c r="C307" s="225"/>
      <c r="D307" s="226" t="s">
        <v>148</v>
      </c>
      <c r="E307" s="227" t="s">
        <v>19</v>
      </c>
      <c r="F307" s="228" t="s">
        <v>215</v>
      </c>
      <c r="G307" s="225"/>
      <c r="H307" s="227" t="s">
        <v>19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148</v>
      </c>
      <c r="AU307" s="234" t="s">
        <v>81</v>
      </c>
      <c r="AV307" s="13" t="s">
        <v>79</v>
      </c>
      <c r="AW307" s="13" t="s">
        <v>33</v>
      </c>
      <c r="AX307" s="13" t="s">
        <v>71</v>
      </c>
      <c r="AY307" s="234" t="s">
        <v>137</v>
      </c>
    </row>
    <row r="308" s="14" customFormat="1">
      <c r="A308" s="14"/>
      <c r="B308" s="235"/>
      <c r="C308" s="236"/>
      <c r="D308" s="226" t="s">
        <v>148</v>
      </c>
      <c r="E308" s="237" t="s">
        <v>19</v>
      </c>
      <c r="F308" s="238" t="s">
        <v>475</v>
      </c>
      <c r="G308" s="236"/>
      <c r="H308" s="239">
        <v>224.22999999999999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148</v>
      </c>
      <c r="AU308" s="245" t="s">
        <v>81</v>
      </c>
      <c r="AV308" s="14" t="s">
        <v>81</v>
      </c>
      <c r="AW308" s="14" t="s">
        <v>33</v>
      </c>
      <c r="AX308" s="14" t="s">
        <v>79</v>
      </c>
      <c r="AY308" s="245" t="s">
        <v>137</v>
      </c>
    </row>
    <row r="309" s="2" customFormat="1" ht="21.75" customHeight="1">
      <c r="A309" s="40"/>
      <c r="B309" s="41"/>
      <c r="C309" s="206" t="s">
        <v>476</v>
      </c>
      <c r="D309" s="206" t="s">
        <v>139</v>
      </c>
      <c r="E309" s="207" t="s">
        <v>477</v>
      </c>
      <c r="F309" s="208" t="s">
        <v>478</v>
      </c>
      <c r="G309" s="209" t="s">
        <v>160</v>
      </c>
      <c r="H309" s="210">
        <v>224.22999999999999</v>
      </c>
      <c r="I309" s="211"/>
      <c r="J309" s="212">
        <f>ROUND(I309*H309,2)</f>
        <v>0</v>
      </c>
      <c r="K309" s="208" t="s">
        <v>143</v>
      </c>
      <c r="L309" s="46"/>
      <c r="M309" s="213" t="s">
        <v>19</v>
      </c>
      <c r="N309" s="214" t="s">
        <v>42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0.0070000000000000001</v>
      </c>
      <c r="T309" s="216">
        <f>S309*H309</f>
        <v>1.56961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248</v>
      </c>
      <c r="AT309" s="217" t="s">
        <v>139</v>
      </c>
      <c r="AU309" s="217" t="s">
        <v>81</v>
      </c>
      <c r="AY309" s="19" t="s">
        <v>137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79</v>
      </c>
      <c r="BK309" s="218">
        <f>ROUND(I309*H309,2)</f>
        <v>0</v>
      </c>
      <c r="BL309" s="19" t="s">
        <v>248</v>
      </c>
      <c r="BM309" s="217" t="s">
        <v>479</v>
      </c>
    </row>
    <row r="310" s="2" customFormat="1">
      <c r="A310" s="40"/>
      <c r="B310" s="41"/>
      <c r="C310" s="42"/>
      <c r="D310" s="219" t="s">
        <v>146</v>
      </c>
      <c r="E310" s="42"/>
      <c r="F310" s="220" t="s">
        <v>480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146</v>
      </c>
      <c r="AU310" s="19" t="s">
        <v>81</v>
      </c>
    </row>
    <row r="311" s="13" customFormat="1">
      <c r="A311" s="13"/>
      <c r="B311" s="224"/>
      <c r="C311" s="225"/>
      <c r="D311" s="226" t="s">
        <v>148</v>
      </c>
      <c r="E311" s="227" t="s">
        <v>19</v>
      </c>
      <c r="F311" s="228" t="s">
        <v>215</v>
      </c>
      <c r="G311" s="225"/>
      <c r="H311" s="227" t="s">
        <v>19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148</v>
      </c>
      <c r="AU311" s="234" t="s">
        <v>81</v>
      </c>
      <c r="AV311" s="13" t="s">
        <v>79</v>
      </c>
      <c r="AW311" s="13" t="s">
        <v>33</v>
      </c>
      <c r="AX311" s="13" t="s">
        <v>71</v>
      </c>
      <c r="AY311" s="234" t="s">
        <v>137</v>
      </c>
    </row>
    <row r="312" s="14" customFormat="1">
      <c r="A312" s="14"/>
      <c r="B312" s="235"/>
      <c r="C312" s="236"/>
      <c r="D312" s="226" t="s">
        <v>148</v>
      </c>
      <c r="E312" s="237" t="s">
        <v>19</v>
      </c>
      <c r="F312" s="238" t="s">
        <v>475</v>
      </c>
      <c r="G312" s="236"/>
      <c r="H312" s="239">
        <v>224.22999999999999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148</v>
      </c>
      <c r="AU312" s="245" t="s">
        <v>81</v>
      </c>
      <c r="AV312" s="14" t="s">
        <v>81</v>
      </c>
      <c r="AW312" s="14" t="s">
        <v>33</v>
      </c>
      <c r="AX312" s="14" t="s">
        <v>79</v>
      </c>
      <c r="AY312" s="245" t="s">
        <v>137</v>
      </c>
    </row>
    <row r="313" s="12" customFormat="1" ht="22.8" customHeight="1">
      <c r="A313" s="12"/>
      <c r="B313" s="190"/>
      <c r="C313" s="191"/>
      <c r="D313" s="192" t="s">
        <v>70</v>
      </c>
      <c r="E313" s="204" t="s">
        <v>481</v>
      </c>
      <c r="F313" s="204" t="s">
        <v>482</v>
      </c>
      <c r="G313" s="191"/>
      <c r="H313" s="191"/>
      <c r="I313" s="194"/>
      <c r="J313" s="205">
        <f>BK313</f>
        <v>0</v>
      </c>
      <c r="K313" s="191"/>
      <c r="L313" s="196"/>
      <c r="M313" s="197"/>
      <c r="N313" s="198"/>
      <c r="O313" s="198"/>
      <c r="P313" s="199">
        <f>SUM(P314:P317)</f>
        <v>0</v>
      </c>
      <c r="Q313" s="198"/>
      <c r="R313" s="199">
        <f>SUM(R314:R317)</f>
        <v>0</v>
      </c>
      <c r="S313" s="198"/>
      <c r="T313" s="200">
        <f>SUM(T314:T317)</f>
        <v>0.27300000000000002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1" t="s">
        <v>81</v>
      </c>
      <c r="AT313" s="202" t="s">
        <v>70</v>
      </c>
      <c r="AU313" s="202" t="s">
        <v>79</v>
      </c>
      <c r="AY313" s="201" t="s">
        <v>137</v>
      </c>
      <c r="BK313" s="203">
        <f>SUM(BK314:BK317)</f>
        <v>0</v>
      </c>
    </row>
    <row r="314" s="2" customFormat="1" ht="16.5" customHeight="1">
      <c r="A314" s="40"/>
      <c r="B314" s="41"/>
      <c r="C314" s="206" t="s">
        <v>483</v>
      </c>
      <c r="D314" s="206" t="s">
        <v>139</v>
      </c>
      <c r="E314" s="207" t="s">
        <v>484</v>
      </c>
      <c r="F314" s="208" t="s">
        <v>485</v>
      </c>
      <c r="G314" s="209" t="s">
        <v>160</v>
      </c>
      <c r="H314" s="210">
        <v>91</v>
      </c>
      <c r="I314" s="211"/>
      <c r="J314" s="212">
        <f>ROUND(I314*H314,2)</f>
        <v>0</v>
      </c>
      <c r="K314" s="208" t="s">
        <v>143</v>
      </c>
      <c r="L314" s="46"/>
      <c r="M314" s="213" t="s">
        <v>19</v>
      </c>
      <c r="N314" s="214" t="s">
        <v>42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0.0030000000000000001</v>
      </c>
      <c r="T314" s="216">
        <f>S314*H314</f>
        <v>0.27300000000000002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248</v>
      </c>
      <c r="AT314" s="217" t="s">
        <v>139</v>
      </c>
      <c r="AU314" s="217" t="s">
        <v>81</v>
      </c>
      <c r="AY314" s="19" t="s">
        <v>137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79</v>
      </c>
      <c r="BK314" s="218">
        <f>ROUND(I314*H314,2)</f>
        <v>0</v>
      </c>
      <c r="BL314" s="19" t="s">
        <v>248</v>
      </c>
      <c r="BM314" s="217" t="s">
        <v>486</v>
      </c>
    </row>
    <row r="315" s="2" customFormat="1">
      <c r="A315" s="40"/>
      <c r="B315" s="41"/>
      <c r="C315" s="42"/>
      <c r="D315" s="219" t="s">
        <v>146</v>
      </c>
      <c r="E315" s="42"/>
      <c r="F315" s="220" t="s">
        <v>487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146</v>
      </c>
      <c r="AU315" s="19" t="s">
        <v>81</v>
      </c>
    </row>
    <row r="316" s="13" customFormat="1">
      <c r="A316" s="13"/>
      <c r="B316" s="224"/>
      <c r="C316" s="225"/>
      <c r="D316" s="226" t="s">
        <v>148</v>
      </c>
      <c r="E316" s="227" t="s">
        <v>19</v>
      </c>
      <c r="F316" s="228" t="s">
        <v>215</v>
      </c>
      <c r="G316" s="225"/>
      <c r="H316" s="227" t="s">
        <v>19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148</v>
      </c>
      <c r="AU316" s="234" t="s">
        <v>81</v>
      </c>
      <c r="AV316" s="13" t="s">
        <v>79</v>
      </c>
      <c r="AW316" s="13" t="s">
        <v>33</v>
      </c>
      <c r="AX316" s="13" t="s">
        <v>71</v>
      </c>
      <c r="AY316" s="234" t="s">
        <v>137</v>
      </c>
    </row>
    <row r="317" s="14" customFormat="1">
      <c r="A317" s="14"/>
      <c r="B317" s="235"/>
      <c r="C317" s="236"/>
      <c r="D317" s="226" t="s">
        <v>148</v>
      </c>
      <c r="E317" s="237" t="s">
        <v>19</v>
      </c>
      <c r="F317" s="238" t="s">
        <v>488</v>
      </c>
      <c r="G317" s="236"/>
      <c r="H317" s="239">
        <v>91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148</v>
      </c>
      <c r="AU317" s="245" t="s">
        <v>81</v>
      </c>
      <c r="AV317" s="14" t="s">
        <v>81</v>
      </c>
      <c r="AW317" s="14" t="s">
        <v>33</v>
      </c>
      <c r="AX317" s="14" t="s">
        <v>79</v>
      </c>
      <c r="AY317" s="245" t="s">
        <v>137</v>
      </c>
    </row>
    <row r="318" s="12" customFormat="1" ht="22.8" customHeight="1">
      <c r="A318" s="12"/>
      <c r="B318" s="190"/>
      <c r="C318" s="191"/>
      <c r="D318" s="192" t="s">
        <v>70</v>
      </c>
      <c r="E318" s="204" t="s">
        <v>489</v>
      </c>
      <c r="F318" s="204" t="s">
        <v>490</v>
      </c>
      <c r="G318" s="191"/>
      <c r="H318" s="191"/>
      <c r="I318" s="194"/>
      <c r="J318" s="205">
        <f>BK318</f>
        <v>0</v>
      </c>
      <c r="K318" s="191"/>
      <c r="L318" s="196"/>
      <c r="M318" s="197"/>
      <c r="N318" s="198"/>
      <c r="O318" s="198"/>
      <c r="P318" s="199">
        <f>SUM(P319:P322)</f>
        <v>0</v>
      </c>
      <c r="Q318" s="198"/>
      <c r="R318" s="199">
        <f>SUM(R319:R322)</f>
        <v>0</v>
      </c>
      <c r="S318" s="198"/>
      <c r="T318" s="200">
        <f>SUM(T319:T322)</f>
        <v>10.6928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81</v>
      </c>
      <c r="AT318" s="202" t="s">
        <v>70</v>
      </c>
      <c r="AU318" s="202" t="s">
        <v>79</v>
      </c>
      <c r="AY318" s="201" t="s">
        <v>137</v>
      </c>
      <c r="BK318" s="203">
        <f>SUM(BK319:BK322)</f>
        <v>0</v>
      </c>
    </row>
    <row r="319" s="2" customFormat="1" ht="16.5" customHeight="1">
      <c r="A319" s="40"/>
      <c r="B319" s="41"/>
      <c r="C319" s="206" t="s">
        <v>491</v>
      </c>
      <c r="D319" s="206" t="s">
        <v>139</v>
      </c>
      <c r="E319" s="207" t="s">
        <v>492</v>
      </c>
      <c r="F319" s="208" t="s">
        <v>493</v>
      </c>
      <c r="G319" s="209" t="s">
        <v>160</v>
      </c>
      <c r="H319" s="210">
        <v>131.19999999999999</v>
      </c>
      <c r="I319" s="211"/>
      <c r="J319" s="212">
        <f>ROUND(I319*H319,2)</f>
        <v>0</v>
      </c>
      <c r="K319" s="208" t="s">
        <v>143</v>
      </c>
      <c r="L319" s="46"/>
      <c r="M319" s="213" t="s">
        <v>19</v>
      </c>
      <c r="N319" s="214" t="s">
        <v>42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0.081500000000000003</v>
      </c>
      <c r="T319" s="216">
        <f>S319*H319</f>
        <v>10.6928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248</v>
      </c>
      <c r="AT319" s="217" t="s">
        <v>139</v>
      </c>
      <c r="AU319" s="217" t="s">
        <v>81</v>
      </c>
      <c r="AY319" s="19" t="s">
        <v>137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79</v>
      </c>
      <c r="BK319" s="218">
        <f>ROUND(I319*H319,2)</f>
        <v>0</v>
      </c>
      <c r="BL319" s="19" t="s">
        <v>248</v>
      </c>
      <c r="BM319" s="217" t="s">
        <v>494</v>
      </c>
    </row>
    <row r="320" s="2" customFormat="1">
      <c r="A320" s="40"/>
      <c r="B320" s="41"/>
      <c r="C320" s="42"/>
      <c r="D320" s="219" t="s">
        <v>146</v>
      </c>
      <c r="E320" s="42"/>
      <c r="F320" s="220" t="s">
        <v>495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146</v>
      </c>
      <c r="AU320" s="19" t="s">
        <v>81</v>
      </c>
    </row>
    <row r="321" s="13" customFormat="1">
      <c r="A321" s="13"/>
      <c r="B321" s="224"/>
      <c r="C321" s="225"/>
      <c r="D321" s="226" t="s">
        <v>148</v>
      </c>
      <c r="E321" s="227" t="s">
        <v>19</v>
      </c>
      <c r="F321" s="228" t="s">
        <v>215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148</v>
      </c>
      <c r="AU321" s="234" t="s">
        <v>81</v>
      </c>
      <c r="AV321" s="13" t="s">
        <v>79</v>
      </c>
      <c r="AW321" s="13" t="s">
        <v>33</v>
      </c>
      <c r="AX321" s="13" t="s">
        <v>71</v>
      </c>
      <c r="AY321" s="234" t="s">
        <v>137</v>
      </c>
    </row>
    <row r="322" s="14" customFormat="1">
      <c r="A322" s="14"/>
      <c r="B322" s="235"/>
      <c r="C322" s="236"/>
      <c r="D322" s="226" t="s">
        <v>148</v>
      </c>
      <c r="E322" s="237" t="s">
        <v>19</v>
      </c>
      <c r="F322" s="238" t="s">
        <v>496</v>
      </c>
      <c r="G322" s="236"/>
      <c r="H322" s="239">
        <v>131.19999999999999</v>
      </c>
      <c r="I322" s="240"/>
      <c r="J322" s="236"/>
      <c r="K322" s="236"/>
      <c r="L322" s="241"/>
      <c r="M322" s="267"/>
      <c r="N322" s="268"/>
      <c r="O322" s="268"/>
      <c r="P322" s="268"/>
      <c r="Q322" s="268"/>
      <c r="R322" s="268"/>
      <c r="S322" s="268"/>
      <c r="T322" s="26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148</v>
      </c>
      <c r="AU322" s="245" t="s">
        <v>81</v>
      </c>
      <c r="AV322" s="14" t="s">
        <v>81</v>
      </c>
      <c r="AW322" s="14" t="s">
        <v>33</v>
      </c>
      <c r="AX322" s="14" t="s">
        <v>79</v>
      </c>
      <c r="AY322" s="245" t="s">
        <v>137</v>
      </c>
    </row>
    <row r="323" s="2" customFormat="1" ht="6.96" customHeight="1">
      <c r="A323" s="40"/>
      <c r="B323" s="61"/>
      <c r="C323" s="62"/>
      <c r="D323" s="62"/>
      <c r="E323" s="62"/>
      <c r="F323" s="62"/>
      <c r="G323" s="62"/>
      <c r="H323" s="62"/>
      <c r="I323" s="62"/>
      <c r="J323" s="62"/>
      <c r="K323" s="62"/>
      <c r="L323" s="46"/>
      <c r="M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</row>
  </sheetData>
  <sheetProtection sheet="1" autoFilter="0" formatColumns="0" formatRows="0" objects="1" scenarios="1" spinCount="100000" saltValue="b0b2bLoB28qUu+ElIN/HK84oo5G3a5T03dZigJ1fB2pdiA77qThADWB6kpyXnkpX1URMsAc0u2gGmQfxAxF7eQ==" hashValue="Ep71UFQ9E/hSB571RrmbbkMBAIyb+UR6+SwELH6D1pTWT8zautOc/snUnxEAQS+5vINeq/nB1ObA/JNNsUj4yw==" algorithmName="SHA-512" password="CC35"/>
  <autoFilter ref="C93:K322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132411401"/>
    <hyperlink ref="F102" r:id="rId2" display="https://podminky.urs.cz/item/CS_URS_2024_01/139712111"/>
    <hyperlink ref="F106" r:id="rId3" display="https://podminky.urs.cz/item/CS_URS_2024_01/151101101"/>
    <hyperlink ref="F109" r:id="rId4" display="https://podminky.urs.cz/item/CS_URS_2024_01/151101111"/>
    <hyperlink ref="F112" r:id="rId5" display="https://podminky.urs.cz/item/CS_URS_2024_01/161111502"/>
    <hyperlink ref="F115" r:id="rId6" display="https://podminky.urs.cz/item/CS_URS_2024_01/162211311"/>
    <hyperlink ref="F118" r:id="rId7" display="https://podminky.urs.cz/item/CS_URS_2024_01/162211319"/>
    <hyperlink ref="F122" r:id="rId8" display="https://podminky.urs.cz/item/CS_URS_2024_01/167111101"/>
    <hyperlink ref="F125" r:id="rId9" display="https://podminky.urs.cz/item/CS_URS_2024_01/171201221"/>
    <hyperlink ref="F129" r:id="rId10" display="https://podminky.urs.cz/item/CS_URS_2024_01/174111101"/>
    <hyperlink ref="F135" r:id="rId11" display="https://podminky.urs.cz/item/CS_URS_2024_01/962031132"/>
    <hyperlink ref="F143" r:id="rId12" display="https://podminky.urs.cz/item/CS_URS_2024_01/962031133"/>
    <hyperlink ref="F149" r:id="rId13" display="https://podminky.urs.cz/item/CS_URS_2024_01/962032231"/>
    <hyperlink ref="F163" r:id="rId14" display="https://podminky.urs.cz/item/CS_URS_2024_01/963012510"/>
    <hyperlink ref="F167" r:id="rId15" display="https://podminky.urs.cz/item/CS_URS_2024_01/964072331"/>
    <hyperlink ref="F171" r:id="rId16" display="https://podminky.urs.cz/item/CS_URS_2024_01/965042241"/>
    <hyperlink ref="F175" r:id="rId17" display="https://podminky.urs.cz/item/CS_URS_2024_01/965045113"/>
    <hyperlink ref="F179" r:id="rId18" display="https://podminky.urs.cz/item/CS_URS_2024_01/965046111"/>
    <hyperlink ref="F183" r:id="rId19" display="https://podminky.urs.cz/item/CS_URS_2024_01/965046119"/>
    <hyperlink ref="F187" r:id="rId20" display="https://podminky.urs.cz/item/CS_URS_2024_01/965081323"/>
    <hyperlink ref="F191" r:id="rId21" display="https://podminky.urs.cz/item/CS_URS_2024_01/965082933"/>
    <hyperlink ref="F195" r:id="rId22" display="https://podminky.urs.cz/item/CS_URS_2024_01/967031132"/>
    <hyperlink ref="F199" r:id="rId23" display="https://podminky.urs.cz/item/CS_URS_2024_01/968062354"/>
    <hyperlink ref="F205" r:id="rId24" display="https://podminky.urs.cz/item/CS_URS_2024_01/968072455"/>
    <hyperlink ref="F212" r:id="rId25" display="https://podminky.urs.cz/item/CS_URS_2024_01/968072456"/>
    <hyperlink ref="F216" r:id="rId26" display="https://podminky.urs.cz/item/CS_URS_2024_01/973031345"/>
    <hyperlink ref="F220" r:id="rId27" display="https://podminky.urs.cz/item/CS_URS_2024_01/974031143"/>
    <hyperlink ref="F224" r:id="rId28" display="https://podminky.urs.cz/item/CS_URS_2024_01/974042564"/>
    <hyperlink ref="F227" r:id="rId29" display="https://podminky.urs.cz/item/CS_URS_2024_01/978011191"/>
    <hyperlink ref="F230" r:id="rId30" display="https://podminky.urs.cz/item/CS_URS_2024_01/978013191"/>
    <hyperlink ref="F240" r:id="rId31" display="https://podminky.urs.cz/item/CS_URS_2024_01/997013113"/>
    <hyperlink ref="F242" r:id="rId32" display="https://podminky.urs.cz/item/CS_URS_2024_01/997013501"/>
    <hyperlink ref="F244" r:id="rId33" display="https://podminky.urs.cz/item/CS_URS_2024_01/997013509"/>
    <hyperlink ref="F247" r:id="rId34" display="https://podminky.urs.cz/item/CS_URS_2024_01/997013631"/>
    <hyperlink ref="F251" r:id="rId35" display="https://podminky.urs.cz/item/CS_URS_2024_01/711131811"/>
    <hyperlink ref="F256" r:id="rId36" display="https://podminky.urs.cz/item/CS_URS_2024_01/713110811"/>
    <hyperlink ref="F261" r:id="rId37" display="https://podminky.urs.cz/item/CS_URS_2024_01/725110814"/>
    <hyperlink ref="F264" r:id="rId38" display="https://podminky.urs.cz/item/CS_URS_2021_02/725210821"/>
    <hyperlink ref="F267" r:id="rId39" display="https://podminky.urs.cz/item/CS_URS_2024_01/725220841"/>
    <hyperlink ref="F270" r:id="rId40" display="https://podminky.urs.cz/item/CS_URS_2024_01/725310823"/>
    <hyperlink ref="F273" r:id="rId41" display="https://podminky.urs.cz/item/CS_URS_2021_02/725820801"/>
    <hyperlink ref="F276" r:id="rId42" display="https://podminky.urs.cz/item/CS_URS_2024_01/725820802"/>
    <hyperlink ref="F279" r:id="rId43" display="https://podminky.urs.cz/item/CS_URS_2024_01/725860811"/>
    <hyperlink ref="F283" r:id="rId44" display="https://podminky.urs.cz/item/CS_URS_2024_01/764002851"/>
    <hyperlink ref="F288" r:id="rId45" display="https://podminky.urs.cz/item/CS_URS_2024_01/766691914"/>
    <hyperlink ref="F292" r:id="rId46" display="https://podminky.urs.cz/item/CS_URS_2024_01/766812840"/>
    <hyperlink ref="F296" r:id="rId47" display="https://podminky.urs.cz/item/CS_URS_2024_01/767661811"/>
    <hyperlink ref="F301" r:id="rId48" display="https://podminky.urs.cz/item/CS_URS_2024_01/771571810"/>
    <hyperlink ref="F306" r:id="rId49" display="https://podminky.urs.cz/item/CS_URS_2024_01/775145811"/>
    <hyperlink ref="F310" r:id="rId50" display="https://podminky.urs.cz/item/CS_URS_2024_01/775541821"/>
    <hyperlink ref="F315" r:id="rId51" display="https://podminky.urs.cz/item/CS_URS_2024_01/776201812"/>
    <hyperlink ref="F320" r:id="rId52" display="https://podminky.urs.cz/item/CS_URS_2024_01/7814718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se změnou užívání, Edisonova 793/84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ROUND((SUM(BE99:BE831)),  2)</f>
        <v>0</v>
      </c>
      <c r="G33" s="40"/>
      <c r="H33" s="40"/>
      <c r="I33" s="150">
        <v>0.20999999999999999</v>
      </c>
      <c r="J33" s="149">
        <f>ROUND(((SUM(BE99:BE831))*I33),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ROUND((SUM(BF99:BF831)),  2)</f>
        <v>0</v>
      </c>
      <c r="G34" s="40"/>
      <c r="H34" s="40"/>
      <c r="I34" s="150">
        <v>0.12</v>
      </c>
      <c r="J34" s="149">
        <f>ROUND(((SUM(BF99:BF831))*I34),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ROUND((SUM(BG99:BG831)),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ROUND((SUM(BH99:BH831)),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ROUND((SUM(BI99:BI831)),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se změnou užívání, Edisonova 793/84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Nový stav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Ostrava Hrabůvka</v>
      </c>
      <c r="G52" s="42"/>
      <c r="H52" s="42"/>
      <c r="I52" s="34" t="s">
        <v>23</v>
      </c>
      <c r="J52" s="74" t="str">
        <f>IF(J12="","",J12)</f>
        <v>13. 2. 2024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Úřad městského obvodu Ostrava Jih</v>
      </c>
      <c r="G54" s="42"/>
      <c r="H54" s="42"/>
      <c r="I54" s="34" t="s">
        <v>31</v>
      </c>
      <c r="J54" s="38" t="str">
        <f>E21</f>
        <v>Ing. Petr Fraš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J100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498</v>
      </c>
      <c r="E61" s="176"/>
      <c r="F61" s="176"/>
      <c r="G61" s="176"/>
      <c r="H61" s="176"/>
      <c r="I61" s="176"/>
      <c r="J61" s="177">
        <f>J101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499</v>
      </c>
      <c r="E62" s="176"/>
      <c r="F62" s="176"/>
      <c r="G62" s="176"/>
      <c r="H62" s="176"/>
      <c r="I62" s="176"/>
      <c r="J62" s="177">
        <f>J167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500</v>
      </c>
      <c r="E63" s="176"/>
      <c r="F63" s="176"/>
      <c r="G63" s="176"/>
      <c r="H63" s="176"/>
      <c r="I63" s="176"/>
      <c r="J63" s="177">
        <f>J239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501</v>
      </c>
      <c r="E64" s="176"/>
      <c r="F64" s="176"/>
      <c r="G64" s="176"/>
      <c r="H64" s="176"/>
      <c r="I64" s="176"/>
      <c r="J64" s="177">
        <f>J306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109</v>
      </c>
      <c r="E65" s="176"/>
      <c r="F65" s="176"/>
      <c r="G65" s="176"/>
      <c r="H65" s="176"/>
      <c r="I65" s="176"/>
      <c r="J65" s="177">
        <f>J396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502</v>
      </c>
      <c r="E66" s="176"/>
      <c r="F66" s="176"/>
      <c r="G66" s="176"/>
      <c r="H66" s="176"/>
      <c r="I66" s="176"/>
      <c r="J66" s="177">
        <f>J420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111</v>
      </c>
      <c r="E67" s="170"/>
      <c r="F67" s="170"/>
      <c r="G67" s="170"/>
      <c r="H67" s="170"/>
      <c r="I67" s="170"/>
      <c r="J67" s="171">
        <f>J428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112</v>
      </c>
      <c r="E68" s="176"/>
      <c r="F68" s="176"/>
      <c r="G68" s="176"/>
      <c r="H68" s="176"/>
      <c r="I68" s="176"/>
      <c r="J68" s="177">
        <f>J429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113</v>
      </c>
      <c r="E69" s="176"/>
      <c r="F69" s="176"/>
      <c r="G69" s="176"/>
      <c r="H69" s="176"/>
      <c r="I69" s="176"/>
      <c r="J69" s="177">
        <f>J465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503</v>
      </c>
      <c r="E70" s="176"/>
      <c r="F70" s="176"/>
      <c r="G70" s="176"/>
      <c r="H70" s="176"/>
      <c r="I70" s="176"/>
      <c r="J70" s="177">
        <f>J489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504</v>
      </c>
      <c r="E71" s="176"/>
      <c r="F71" s="176"/>
      <c r="G71" s="176"/>
      <c r="H71" s="176"/>
      <c r="I71" s="176"/>
      <c r="J71" s="177">
        <f>J512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116</v>
      </c>
      <c r="E72" s="176"/>
      <c r="F72" s="176"/>
      <c r="G72" s="176"/>
      <c r="H72" s="176"/>
      <c r="I72" s="176"/>
      <c r="J72" s="177">
        <f>J565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117</v>
      </c>
      <c r="E73" s="176"/>
      <c r="F73" s="176"/>
      <c r="G73" s="176"/>
      <c r="H73" s="176"/>
      <c r="I73" s="176"/>
      <c r="J73" s="177">
        <f>J606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118</v>
      </c>
      <c r="E74" s="176"/>
      <c r="F74" s="176"/>
      <c r="G74" s="176"/>
      <c r="H74" s="176"/>
      <c r="I74" s="176"/>
      <c r="J74" s="177">
        <f>J649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120</v>
      </c>
      <c r="E75" s="176"/>
      <c r="F75" s="176"/>
      <c r="G75" s="176"/>
      <c r="H75" s="176"/>
      <c r="I75" s="176"/>
      <c r="J75" s="177">
        <f>J679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505</v>
      </c>
      <c r="E76" s="176"/>
      <c r="F76" s="176"/>
      <c r="G76" s="176"/>
      <c r="H76" s="176"/>
      <c r="I76" s="176"/>
      <c r="J76" s="177">
        <f>J730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121</v>
      </c>
      <c r="E77" s="176"/>
      <c r="F77" s="176"/>
      <c r="G77" s="176"/>
      <c r="H77" s="176"/>
      <c r="I77" s="176"/>
      <c r="J77" s="177">
        <f>J762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506</v>
      </c>
      <c r="E78" s="176"/>
      <c r="F78" s="176"/>
      <c r="G78" s="176"/>
      <c r="H78" s="176"/>
      <c r="I78" s="176"/>
      <c r="J78" s="177">
        <f>J794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507</v>
      </c>
      <c r="E79" s="176"/>
      <c r="F79" s="176"/>
      <c r="G79" s="176"/>
      <c r="H79" s="176"/>
      <c r="I79" s="176"/>
      <c r="J79" s="177">
        <f>J811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122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62" t="str">
        <f>E7</f>
        <v>Stavební úpravy se změnou užívání, Edisonova 793/84</v>
      </c>
      <c r="F89" s="34"/>
      <c r="G89" s="34"/>
      <c r="H89" s="34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101</v>
      </c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E9</f>
        <v>02 - Nový stav</v>
      </c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F12</f>
        <v>Ostrava Hrabůvka</v>
      </c>
      <c r="G93" s="42"/>
      <c r="H93" s="42"/>
      <c r="I93" s="34" t="s">
        <v>23</v>
      </c>
      <c r="J93" s="74" t="str">
        <f>IF(J12="","",J12)</f>
        <v>13. 2. 2024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25</v>
      </c>
      <c r="D95" s="42"/>
      <c r="E95" s="42"/>
      <c r="F95" s="29" t="str">
        <f>E15</f>
        <v>Úřad městského obvodu Ostrava Jih</v>
      </c>
      <c r="G95" s="42"/>
      <c r="H95" s="42"/>
      <c r="I95" s="34" t="s">
        <v>31</v>
      </c>
      <c r="J95" s="38" t="str">
        <f>E21</f>
        <v>Ing. Petr Fraš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29</v>
      </c>
      <c r="D96" s="42"/>
      <c r="E96" s="42"/>
      <c r="F96" s="29" t="str">
        <f>IF(E18="","",E18)</f>
        <v>Vyplň údaj</v>
      </c>
      <c r="G96" s="42"/>
      <c r="H96" s="42"/>
      <c r="I96" s="34" t="s">
        <v>34</v>
      </c>
      <c r="J96" s="38" t="str">
        <f>E24</f>
        <v>Ing. Petr Fraš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79"/>
      <c r="B98" s="180"/>
      <c r="C98" s="181" t="s">
        <v>123</v>
      </c>
      <c r="D98" s="182" t="s">
        <v>56</v>
      </c>
      <c r="E98" s="182" t="s">
        <v>52</v>
      </c>
      <c r="F98" s="182" t="s">
        <v>53</v>
      </c>
      <c r="G98" s="182" t="s">
        <v>124</v>
      </c>
      <c r="H98" s="182" t="s">
        <v>125</v>
      </c>
      <c r="I98" s="182" t="s">
        <v>126</v>
      </c>
      <c r="J98" s="182" t="s">
        <v>105</v>
      </c>
      <c r="K98" s="183" t="s">
        <v>127</v>
      </c>
      <c r="L98" s="184"/>
      <c r="M98" s="94" t="s">
        <v>19</v>
      </c>
      <c r="N98" s="95" t="s">
        <v>41</v>
      </c>
      <c r="O98" s="95" t="s">
        <v>128</v>
      </c>
      <c r="P98" s="95" t="s">
        <v>129</v>
      </c>
      <c r="Q98" s="95" t="s">
        <v>130</v>
      </c>
      <c r="R98" s="95" t="s">
        <v>131</v>
      </c>
      <c r="S98" s="95" t="s">
        <v>132</v>
      </c>
      <c r="T98" s="96" t="s">
        <v>133</v>
      </c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</row>
    <row r="99" s="2" customFormat="1" ht="22.8" customHeight="1">
      <c r="A99" s="40"/>
      <c r="B99" s="41"/>
      <c r="C99" s="101" t="s">
        <v>134</v>
      </c>
      <c r="D99" s="42"/>
      <c r="E99" s="42"/>
      <c r="F99" s="42"/>
      <c r="G99" s="42"/>
      <c r="H99" s="42"/>
      <c r="I99" s="42"/>
      <c r="J99" s="185">
        <f>BK99</f>
        <v>0</v>
      </c>
      <c r="K99" s="42"/>
      <c r="L99" s="46"/>
      <c r="M99" s="97"/>
      <c r="N99" s="186"/>
      <c r="O99" s="98"/>
      <c r="P99" s="187">
        <f>P100+P428</f>
        <v>0</v>
      </c>
      <c r="Q99" s="98"/>
      <c r="R99" s="187">
        <f>R100+R428</f>
        <v>293.39203602000003</v>
      </c>
      <c r="S99" s="98"/>
      <c r="T99" s="188">
        <f>T100+T428</f>
        <v>0.7657288299999998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70</v>
      </c>
      <c r="AU99" s="19" t="s">
        <v>106</v>
      </c>
      <c r="BK99" s="189">
        <f>BK100+BK428</f>
        <v>0</v>
      </c>
    </row>
    <row r="100" s="12" customFormat="1" ht="25.92" customHeight="1">
      <c r="A100" s="12"/>
      <c r="B100" s="190"/>
      <c r="C100" s="191"/>
      <c r="D100" s="192" t="s">
        <v>70</v>
      </c>
      <c r="E100" s="193" t="s">
        <v>135</v>
      </c>
      <c r="F100" s="193" t="s">
        <v>136</v>
      </c>
      <c r="G100" s="191"/>
      <c r="H100" s="191"/>
      <c r="I100" s="194"/>
      <c r="J100" s="195">
        <f>BK100</f>
        <v>0</v>
      </c>
      <c r="K100" s="191"/>
      <c r="L100" s="196"/>
      <c r="M100" s="197"/>
      <c r="N100" s="198"/>
      <c r="O100" s="198"/>
      <c r="P100" s="199">
        <f>P101+P167+P239+P306+P396+P420</f>
        <v>0</v>
      </c>
      <c r="Q100" s="198"/>
      <c r="R100" s="199">
        <f>R101+R167+R239+R306+R396+R420</f>
        <v>265.41208488000001</v>
      </c>
      <c r="S100" s="198"/>
      <c r="T100" s="200">
        <f>T101+T167+T239+T306+T396+T420</f>
        <v>0.00052583000000000003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79</v>
      </c>
      <c r="AT100" s="202" t="s">
        <v>70</v>
      </c>
      <c r="AU100" s="202" t="s">
        <v>71</v>
      </c>
      <c r="AY100" s="201" t="s">
        <v>137</v>
      </c>
      <c r="BK100" s="203">
        <f>BK101+BK167+BK239+BK306+BK396+BK420</f>
        <v>0</v>
      </c>
    </row>
    <row r="101" s="12" customFormat="1" ht="22.8" customHeight="1">
      <c r="A101" s="12"/>
      <c r="B101" s="190"/>
      <c r="C101" s="191"/>
      <c r="D101" s="192" t="s">
        <v>70</v>
      </c>
      <c r="E101" s="204" t="s">
        <v>81</v>
      </c>
      <c r="F101" s="204" t="s">
        <v>508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SUM(P102:P166)</f>
        <v>0</v>
      </c>
      <c r="Q101" s="198"/>
      <c r="R101" s="199">
        <f>SUM(R102:R166)</f>
        <v>55.126451709999998</v>
      </c>
      <c r="S101" s="198"/>
      <c r="T101" s="200">
        <f>SUM(T102:T166)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79</v>
      </c>
      <c r="AT101" s="202" t="s">
        <v>70</v>
      </c>
      <c r="AU101" s="202" t="s">
        <v>79</v>
      </c>
      <c r="AY101" s="201" t="s">
        <v>137</v>
      </c>
      <c r="BK101" s="203">
        <f>SUM(BK102:BK166)</f>
        <v>0</v>
      </c>
    </row>
    <row r="102" s="2" customFormat="1" ht="21.75" customHeight="1">
      <c r="A102" s="40"/>
      <c r="B102" s="41"/>
      <c r="C102" s="206" t="s">
        <v>79</v>
      </c>
      <c r="D102" s="206" t="s">
        <v>139</v>
      </c>
      <c r="E102" s="207" t="s">
        <v>509</v>
      </c>
      <c r="F102" s="208" t="s">
        <v>510</v>
      </c>
      <c r="G102" s="209" t="s">
        <v>142</v>
      </c>
      <c r="H102" s="210">
        <v>2.7360000000000002</v>
      </c>
      <c r="I102" s="211"/>
      <c r="J102" s="212">
        <f>ROUND(I102*H102,2)</f>
        <v>0</v>
      </c>
      <c r="K102" s="208" t="s">
        <v>143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2.1600000000000001</v>
      </c>
      <c r="R102" s="215">
        <f>Q102*H102</f>
        <v>5.9097600000000012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144</v>
      </c>
      <c r="AT102" s="217" t="s">
        <v>139</v>
      </c>
      <c r="AU102" s="217" t="s">
        <v>81</v>
      </c>
      <c r="AY102" s="19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144</v>
      </c>
      <c r="BM102" s="217" t="s">
        <v>511</v>
      </c>
    </row>
    <row r="103" s="2" customFormat="1">
      <c r="A103" s="40"/>
      <c r="B103" s="41"/>
      <c r="C103" s="42"/>
      <c r="D103" s="219" t="s">
        <v>146</v>
      </c>
      <c r="E103" s="42"/>
      <c r="F103" s="220" t="s">
        <v>512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146</v>
      </c>
      <c r="AU103" s="19" t="s">
        <v>81</v>
      </c>
    </row>
    <row r="104" s="13" customFormat="1">
      <c r="A104" s="13"/>
      <c r="B104" s="224"/>
      <c r="C104" s="225"/>
      <c r="D104" s="226" t="s">
        <v>148</v>
      </c>
      <c r="E104" s="227" t="s">
        <v>19</v>
      </c>
      <c r="F104" s="228" t="s">
        <v>513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148</v>
      </c>
      <c r="AU104" s="234" t="s">
        <v>81</v>
      </c>
      <c r="AV104" s="13" t="s">
        <v>79</v>
      </c>
      <c r="AW104" s="13" t="s">
        <v>33</v>
      </c>
      <c r="AX104" s="13" t="s">
        <v>71</v>
      </c>
      <c r="AY104" s="234" t="s">
        <v>137</v>
      </c>
    </row>
    <row r="105" s="14" customFormat="1">
      <c r="A105" s="14"/>
      <c r="B105" s="235"/>
      <c r="C105" s="236"/>
      <c r="D105" s="226" t="s">
        <v>148</v>
      </c>
      <c r="E105" s="237" t="s">
        <v>19</v>
      </c>
      <c r="F105" s="238" t="s">
        <v>514</v>
      </c>
      <c r="G105" s="236"/>
      <c r="H105" s="239">
        <v>2.7360000000000002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148</v>
      </c>
      <c r="AU105" s="245" t="s">
        <v>81</v>
      </c>
      <c r="AV105" s="14" t="s">
        <v>81</v>
      </c>
      <c r="AW105" s="14" t="s">
        <v>33</v>
      </c>
      <c r="AX105" s="14" t="s">
        <v>79</v>
      </c>
      <c r="AY105" s="245" t="s">
        <v>137</v>
      </c>
    </row>
    <row r="106" s="2" customFormat="1" ht="21.75" customHeight="1">
      <c r="A106" s="40"/>
      <c r="B106" s="41"/>
      <c r="C106" s="206" t="s">
        <v>81</v>
      </c>
      <c r="D106" s="206" t="s">
        <v>139</v>
      </c>
      <c r="E106" s="207" t="s">
        <v>515</v>
      </c>
      <c r="F106" s="208" t="s">
        <v>516</v>
      </c>
      <c r="G106" s="209" t="s">
        <v>142</v>
      </c>
      <c r="H106" s="210">
        <v>0.81000000000000005</v>
      </c>
      <c r="I106" s="211"/>
      <c r="J106" s="212">
        <f>ROUND(I106*H106,2)</f>
        <v>0</v>
      </c>
      <c r="K106" s="208" t="s">
        <v>143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2.3010199999999998</v>
      </c>
      <c r="R106" s="215">
        <f>Q106*H106</f>
        <v>1.8638262000000001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144</v>
      </c>
      <c r="AT106" s="217" t="s">
        <v>139</v>
      </c>
      <c r="AU106" s="217" t="s">
        <v>81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79</v>
      </c>
      <c r="BK106" s="218">
        <f>ROUND(I106*H106,2)</f>
        <v>0</v>
      </c>
      <c r="BL106" s="19" t="s">
        <v>144</v>
      </c>
      <c r="BM106" s="217" t="s">
        <v>517</v>
      </c>
    </row>
    <row r="107" s="2" customFormat="1">
      <c r="A107" s="40"/>
      <c r="B107" s="41"/>
      <c r="C107" s="42"/>
      <c r="D107" s="219" t="s">
        <v>146</v>
      </c>
      <c r="E107" s="42"/>
      <c r="F107" s="220" t="s">
        <v>518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146</v>
      </c>
      <c r="AU107" s="19" t="s">
        <v>81</v>
      </c>
    </row>
    <row r="108" s="13" customFormat="1">
      <c r="A108" s="13"/>
      <c r="B108" s="224"/>
      <c r="C108" s="225"/>
      <c r="D108" s="226" t="s">
        <v>148</v>
      </c>
      <c r="E108" s="227" t="s">
        <v>19</v>
      </c>
      <c r="F108" s="228" t="s">
        <v>513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148</v>
      </c>
      <c r="AU108" s="234" t="s">
        <v>81</v>
      </c>
      <c r="AV108" s="13" t="s">
        <v>79</v>
      </c>
      <c r="AW108" s="13" t="s">
        <v>33</v>
      </c>
      <c r="AX108" s="13" t="s">
        <v>71</v>
      </c>
      <c r="AY108" s="234" t="s">
        <v>137</v>
      </c>
    </row>
    <row r="109" s="14" customFormat="1">
      <c r="A109" s="14"/>
      <c r="B109" s="235"/>
      <c r="C109" s="236"/>
      <c r="D109" s="226" t="s">
        <v>148</v>
      </c>
      <c r="E109" s="237" t="s">
        <v>19</v>
      </c>
      <c r="F109" s="238" t="s">
        <v>519</v>
      </c>
      <c r="G109" s="236"/>
      <c r="H109" s="239">
        <v>0.81000000000000005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148</v>
      </c>
      <c r="AU109" s="245" t="s">
        <v>81</v>
      </c>
      <c r="AV109" s="14" t="s">
        <v>81</v>
      </c>
      <c r="AW109" s="14" t="s">
        <v>33</v>
      </c>
      <c r="AX109" s="14" t="s">
        <v>79</v>
      </c>
      <c r="AY109" s="245" t="s">
        <v>137</v>
      </c>
    </row>
    <row r="110" s="2" customFormat="1" ht="21.75" customHeight="1">
      <c r="A110" s="40"/>
      <c r="B110" s="41"/>
      <c r="C110" s="206" t="s">
        <v>157</v>
      </c>
      <c r="D110" s="206" t="s">
        <v>139</v>
      </c>
      <c r="E110" s="207" t="s">
        <v>520</v>
      </c>
      <c r="F110" s="208" t="s">
        <v>521</v>
      </c>
      <c r="G110" s="209" t="s">
        <v>142</v>
      </c>
      <c r="H110" s="210">
        <v>3.3620000000000001</v>
      </c>
      <c r="I110" s="211"/>
      <c r="J110" s="212">
        <f>ROUND(I110*H110,2)</f>
        <v>0</v>
      </c>
      <c r="K110" s="208" t="s">
        <v>143</v>
      </c>
      <c r="L110" s="46"/>
      <c r="M110" s="213" t="s">
        <v>19</v>
      </c>
      <c r="N110" s="214" t="s">
        <v>42</v>
      </c>
      <c r="O110" s="86"/>
      <c r="P110" s="215">
        <f>O110*H110</f>
        <v>0</v>
      </c>
      <c r="Q110" s="215">
        <v>2.5018699999999998</v>
      </c>
      <c r="R110" s="215">
        <f>Q110*H110</f>
        <v>8.4112869400000001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144</v>
      </c>
      <c r="AT110" s="217" t="s">
        <v>139</v>
      </c>
      <c r="AU110" s="217" t="s">
        <v>81</v>
      </c>
      <c r="AY110" s="19" t="s">
        <v>137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79</v>
      </c>
      <c r="BK110" s="218">
        <f>ROUND(I110*H110,2)</f>
        <v>0</v>
      </c>
      <c r="BL110" s="19" t="s">
        <v>144</v>
      </c>
      <c r="BM110" s="217" t="s">
        <v>522</v>
      </c>
    </row>
    <row r="111" s="2" customFormat="1">
      <c r="A111" s="40"/>
      <c r="B111" s="41"/>
      <c r="C111" s="42"/>
      <c r="D111" s="219" t="s">
        <v>146</v>
      </c>
      <c r="E111" s="42"/>
      <c r="F111" s="220" t="s">
        <v>523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146</v>
      </c>
      <c r="AU111" s="19" t="s">
        <v>81</v>
      </c>
    </row>
    <row r="112" s="13" customFormat="1">
      <c r="A112" s="13"/>
      <c r="B112" s="224"/>
      <c r="C112" s="225"/>
      <c r="D112" s="226" t="s">
        <v>148</v>
      </c>
      <c r="E112" s="227" t="s">
        <v>19</v>
      </c>
      <c r="F112" s="228" t="s">
        <v>513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148</v>
      </c>
      <c r="AU112" s="234" t="s">
        <v>81</v>
      </c>
      <c r="AV112" s="13" t="s">
        <v>79</v>
      </c>
      <c r="AW112" s="13" t="s">
        <v>33</v>
      </c>
      <c r="AX112" s="13" t="s">
        <v>71</v>
      </c>
      <c r="AY112" s="234" t="s">
        <v>137</v>
      </c>
    </row>
    <row r="113" s="13" customFormat="1">
      <c r="A113" s="13"/>
      <c r="B113" s="224"/>
      <c r="C113" s="225"/>
      <c r="D113" s="226" t="s">
        <v>148</v>
      </c>
      <c r="E113" s="227" t="s">
        <v>19</v>
      </c>
      <c r="F113" s="228" t="s">
        <v>524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148</v>
      </c>
      <c r="AU113" s="234" t="s">
        <v>81</v>
      </c>
      <c r="AV113" s="13" t="s">
        <v>79</v>
      </c>
      <c r="AW113" s="13" t="s">
        <v>33</v>
      </c>
      <c r="AX113" s="13" t="s">
        <v>71</v>
      </c>
      <c r="AY113" s="234" t="s">
        <v>137</v>
      </c>
    </row>
    <row r="114" s="14" customFormat="1">
      <c r="A114" s="14"/>
      <c r="B114" s="235"/>
      <c r="C114" s="236"/>
      <c r="D114" s="226" t="s">
        <v>148</v>
      </c>
      <c r="E114" s="237" t="s">
        <v>19</v>
      </c>
      <c r="F114" s="238" t="s">
        <v>525</v>
      </c>
      <c r="G114" s="236"/>
      <c r="H114" s="239">
        <v>2.7999999999999998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148</v>
      </c>
      <c r="AU114" s="245" t="s">
        <v>81</v>
      </c>
      <c r="AV114" s="14" t="s">
        <v>81</v>
      </c>
      <c r="AW114" s="14" t="s">
        <v>33</v>
      </c>
      <c r="AX114" s="14" t="s">
        <v>71</v>
      </c>
      <c r="AY114" s="245" t="s">
        <v>137</v>
      </c>
    </row>
    <row r="115" s="13" customFormat="1">
      <c r="A115" s="13"/>
      <c r="B115" s="224"/>
      <c r="C115" s="225"/>
      <c r="D115" s="226" t="s">
        <v>148</v>
      </c>
      <c r="E115" s="227" t="s">
        <v>19</v>
      </c>
      <c r="F115" s="228" t="s">
        <v>526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148</v>
      </c>
      <c r="AU115" s="234" t="s">
        <v>81</v>
      </c>
      <c r="AV115" s="13" t="s">
        <v>79</v>
      </c>
      <c r="AW115" s="13" t="s">
        <v>33</v>
      </c>
      <c r="AX115" s="13" t="s">
        <v>71</v>
      </c>
      <c r="AY115" s="234" t="s">
        <v>137</v>
      </c>
    </row>
    <row r="116" s="14" customFormat="1">
      <c r="A116" s="14"/>
      <c r="B116" s="235"/>
      <c r="C116" s="236"/>
      <c r="D116" s="226" t="s">
        <v>148</v>
      </c>
      <c r="E116" s="237" t="s">
        <v>19</v>
      </c>
      <c r="F116" s="238" t="s">
        <v>527</v>
      </c>
      <c r="G116" s="236"/>
      <c r="H116" s="239">
        <v>0.56200000000000006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148</v>
      </c>
      <c r="AU116" s="245" t="s">
        <v>81</v>
      </c>
      <c r="AV116" s="14" t="s">
        <v>81</v>
      </c>
      <c r="AW116" s="14" t="s">
        <v>33</v>
      </c>
      <c r="AX116" s="14" t="s">
        <v>71</v>
      </c>
      <c r="AY116" s="245" t="s">
        <v>137</v>
      </c>
    </row>
    <row r="117" s="15" customFormat="1">
      <c r="A117" s="15"/>
      <c r="B117" s="256"/>
      <c r="C117" s="257"/>
      <c r="D117" s="226" t="s">
        <v>148</v>
      </c>
      <c r="E117" s="258" t="s">
        <v>19</v>
      </c>
      <c r="F117" s="259" t="s">
        <v>220</v>
      </c>
      <c r="G117" s="257"/>
      <c r="H117" s="260">
        <v>3.3620000000000001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148</v>
      </c>
      <c r="AU117" s="266" t="s">
        <v>81</v>
      </c>
      <c r="AV117" s="15" t="s">
        <v>144</v>
      </c>
      <c r="AW117" s="15" t="s">
        <v>33</v>
      </c>
      <c r="AX117" s="15" t="s">
        <v>79</v>
      </c>
      <c r="AY117" s="266" t="s">
        <v>137</v>
      </c>
    </row>
    <row r="118" s="2" customFormat="1" ht="16.5" customHeight="1">
      <c r="A118" s="40"/>
      <c r="B118" s="41"/>
      <c r="C118" s="206" t="s">
        <v>144</v>
      </c>
      <c r="D118" s="206" t="s">
        <v>139</v>
      </c>
      <c r="E118" s="207" t="s">
        <v>528</v>
      </c>
      <c r="F118" s="208" t="s">
        <v>529</v>
      </c>
      <c r="G118" s="209" t="s">
        <v>160</v>
      </c>
      <c r="H118" s="210">
        <v>24.510000000000002</v>
      </c>
      <c r="I118" s="211"/>
      <c r="J118" s="212">
        <f>ROUND(I118*H118,2)</f>
        <v>0</v>
      </c>
      <c r="K118" s="208" t="s">
        <v>143</v>
      </c>
      <c r="L118" s="46"/>
      <c r="M118" s="213" t="s">
        <v>19</v>
      </c>
      <c r="N118" s="214" t="s">
        <v>42</v>
      </c>
      <c r="O118" s="86"/>
      <c r="P118" s="215">
        <f>O118*H118</f>
        <v>0</v>
      </c>
      <c r="Q118" s="215">
        <v>0.0029399999999999999</v>
      </c>
      <c r="R118" s="215">
        <f>Q118*H118</f>
        <v>0.072059399999999996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144</v>
      </c>
      <c r="AT118" s="217" t="s">
        <v>139</v>
      </c>
      <c r="AU118" s="217" t="s">
        <v>81</v>
      </c>
      <c r="AY118" s="19" t="s">
        <v>137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79</v>
      </c>
      <c r="BK118" s="218">
        <f>ROUND(I118*H118,2)</f>
        <v>0</v>
      </c>
      <c r="BL118" s="19" t="s">
        <v>144</v>
      </c>
      <c r="BM118" s="217" t="s">
        <v>530</v>
      </c>
    </row>
    <row r="119" s="2" customFormat="1">
      <c r="A119" s="40"/>
      <c r="B119" s="41"/>
      <c r="C119" s="42"/>
      <c r="D119" s="219" t="s">
        <v>146</v>
      </c>
      <c r="E119" s="42"/>
      <c r="F119" s="220" t="s">
        <v>531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146</v>
      </c>
      <c r="AU119" s="19" t="s">
        <v>81</v>
      </c>
    </row>
    <row r="120" s="13" customFormat="1">
      <c r="A120" s="13"/>
      <c r="B120" s="224"/>
      <c r="C120" s="225"/>
      <c r="D120" s="226" t="s">
        <v>148</v>
      </c>
      <c r="E120" s="227" t="s">
        <v>19</v>
      </c>
      <c r="F120" s="228" t="s">
        <v>513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148</v>
      </c>
      <c r="AU120" s="234" t="s">
        <v>81</v>
      </c>
      <c r="AV120" s="13" t="s">
        <v>79</v>
      </c>
      <c r="AW120" s="13" t="s">
        <v>33</v>
      </c>
      <c r="AX120" s="13" t="s">
        <v>71</v>
      </c>
      <c r="AY120" s="234" t="s">
        <v>137</v>
      </c>
    </row>
    <row r="121" s="14" customFormat="1">
      <c r="A121" s="14"/>
      <c r="B121" s="235"/>
      <c r="C121" s="236"/>
      <c r="D121" s="226" t="s">
        <v>148</v>
      </c>
      <c r="E121" s="237" t="s">
        <v>19</v>
      </c>
      <c r="F121" s="238" t="s">
        <v>532</v>
      </c>
      <c r="G121" s="236"/>
      <c r="H121" s="239">
        <v>24.510000000000002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148</v>
      </c>
      <c r="AU121" s="245" t="s">
        <v>81</v>
      </c>
      <c r="AV121" s="14" t="s">
        <v>81</v>
      </c>
      <c r="AW121" s="14" t="s">
        <v>33</v>
      </c>
      <c r="AX121" s="14" t="s">
        <v>79</v>
      </c>
      <c r="AY121" s="245" t="s">
        <v>137</v>
      </c>
    </row>
    <row r="122" s="2" customFormat="1" ht="16.5" customHeight="1">
      <c r="A122" s="40"/>
      <c r="B122" s="41"/>
      <c r="C122" s="206" t="s">
        <v>168</v>
      </c>
      <c r="D122" s="206" t="s">
        <v>139</v>
      </c>
      <c r="E122" s="207" t="s">
        <v>533</v>
      </c>
      <c r="F122" s="208" t="s">
        <v>534</v>
      </c>
      <c r="G122" s="209" t="s">
        <v>160</v>
      </c>
      <c r="H122" s="210">
        <v>24.510000000000002</v>
      </c>
      <c r="I122" s="211"/>
      <c r="J122" s="212">
        <f>ROUND(I122*H122,2)</f>
        <v>0</v>
      </c>
      <c r="K122" s="208" t="s">
        <v>143</v>
      </c>
      <c r="L122" s="46"/>
      <c r="M122" s="213" t="s">
        <v>19</v>
      </c>
      <c r="N122" s="214" t="s">
        <v>42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144</v>
      </c>
      <c r="AT122" s="217" t="s">
        <v>139</v>
      </c>
      <c r="AU122" s="217" t="s">
        <v>81</v>
      </c>
      <c r="AY122" s="19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79</v>
      </c>
      <c r="BK122" s="218">
        <f>ROUND(I122*H122,2)</f>
        <v>0</v>
      </c>
      <c r="BL122" s="19" t="s">
        <v>144</v>
      </c>
      <c r="BM122" s="217" t="s">
        <v>535</v>
      </c>
    </row>
    <row r="123" s="2" customFormat="1">
      <c r="A123" s="40"/>
      <c r="B123" s="41"/>
      <c r="C123" s="42"/>
      <c r="D123" s="219" t="s">
        <v>146</v>
      </c>
      <c r="E123" s="42"/>
      <c r="F123" s="220" t="s">
        <v>536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146</v>
      </c>
      <c r="AU123" s="19" t="s">
        <v>81</v>
      </c>
    </row>
    <row r="124" s="13" customFormat="1">
      <c r="A124" s="13"/>
      <c r="B124" s="224"/>
      <c r="C124" s="225"/>
      <c r="D124" s="226" t="s">
        <v>148</v>
      </c>
      <c r="E124" s="227" t="s">
        <v>19</v>
      </c>
      <c r="F124" s="228" t="s">
        <v>513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148</v>
      </c>
      <c r="AU124" s="234" t="s">
        <v>81</v>
      </c>
      <c r="AV124" s="13" t="s">
        <v>79</v>
      </c>
      <c r="AW124" s="13" t="s">
        <v>33</v>
      </c>
      <c r="AX124" s="13" t="s">
        <v>71</v>
      </c>
      <c r="AY124" s="234" t="s">
        <v>137</v>
      </c>
    </row>
    <row r="125" s="14" customFormat="1">
      <c r="A125" s="14"/>
      <c r="B125" s="235"/>
      <c r="C125" s="236"/>
      <c r="D125" s="226" t="s">
        <v>148</v>
      </c>
      <c r="E125" s="237" t="s">
        <v>19</v>
      </c>
      <c r="F125" s="238" t="s">
        <v>532</v>
      </c>
      <c r="G125" s="236"/>
      <c r="H125" s="239">
        <v>24.510000000000002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148</v>
      </c>
      <c r="AU125" s="245" t="s">
        <v>81</v>
      </c>
      <c r="AV125" s="14" t="s">
        <v>81</v>
      </c>
      <c r="AW125" s="14" t="s">
        <v>33</v>
      </c>
      <c r="AX125" s="14" t="s">
        <v>79</v>
      </c>
      <c r="AY125" s="245" t="s">
        <v>137</v>
      </c>
    </row>
    <row r="126" s="2" customFormat="1" ht="16.5" customHeight="1">
      <c r="A126" s="40"/>
      <c r="B126" s="41"/>
      <c r="C126" s="206" t="s">
        <v>174</v>
      </c>
      <c r="D126" s="206" t="s">
        <v>139</v>
      </c>
      <c r="E126" s="207" t="s">
        <v>537</v>
      </c>
      <c r="F126" s="208" t="s">
        <v>538</v>
      </c>
      <c r="G126" s="209" t="s">
        <v>194</v>
      </c>
      <c r="H126" s="210">
        <v>0.33600000000000002</v>
      </c>
      <c r="I126" s="211"/>
      <c r="J126" s="212">
        <f>ROUND(I126*H126,2)</f>
        <v>0</v>
      </c>
      <c r="K126" s="208" t="s">
        <v>143</v>
      </c>
      <c r="L126" s="46"/>
      <c r="M126" s="213" t="s">
        <v>19</v>
      </c>
      <c r="N126" s="214" t="s">
        <v>42</v>
      </c>
      <c r="O126" s="86"/>
      <c r="P126" s="215">
        <f>O126*H126</f>
        <v>0</v>
      </c>
      <c r="Q126" s="215">
        <v>1.0606199999999999</v>
      </c>
      <c r="R126" s="215">
        <f>Q126*H126</f>
        <v>0.35636831999999996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144</v>
      </c>
      <c r="AT126" s="217" t="s">
        <v>139</v>
      </c>
      <c r="AU126" s="217" t="s">
        <v>81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79</v>
      </c>
      <c r="BK126" s="218">
        <f>ROUND(I126*H126,2)</f>
        <v>0</v>
      </c>
      <c r="BL126" s="19" t="s">
        <v>144</v>
      </c>
      <c r="BM126" s="217" t="s">
        <v>539</v>
      </c>
    </row>
    <row r="127" s="2" customFormat="1">
      <c r="A127" s="40"/>
      <c r="B127" s="41"/>
      <c r="C127" s="42"/>
      <c r="D127" s="219" t="s">
        <v>146</v>
      </c>
      <c r="E127" s="42"/>
      <c r="F127" s="220" t="s">
        <v>540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146</v>
      </c>
      <c r="AU127" s="19" t="s">
        <v>81</v>
      </c>
    </row>
    <row r="128" s="13" customFormat="1">
      <c r="A128" s="13"/>
      <c r="B128" s="224"/>
      <c r="C128" s="225"/>
      <c r="D128" s="226" t="s">
        <v>148</v>
      </c>
      <c r="E128" s="227" t="s">
        <v>19</v>
      </c>
      <c r="F128" s="228" t="s">
        <v>513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148</v>
      </c>
      <c r="AU128" s="234" t="s">
        <v>81</v>
      </c>
      <c r="AV128" s="13" t="s">
        <v>79</v>
      </c>
      <c r="AW128" s="13" t="s">
        <v>33</v>
      </c>
      <c r="AX128" s="13" t="s">
        <v>71</v>
      </c>
      <c r="AY128" s="234" t="s">
        <v>137</v>
      </c>
    </row>
    <row r="129" s="13" customFormat="1">
      <c r="A129" s="13"/>
      <c r="B129" s="224"/>
      <c r="C129" s="225"/>
      <c r="D129" s="226" t="s">
        <v>148</v>
      </c>
      <c r="E129" s="227" t="s">
        <v>19</v>
      </c>
      <c r="F129" s="228" t="s">
        <v>524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148</v>
      </c>
      <c r="AU129" s="234" t="s">
        <v>81</v>
      </c>
      <c r="AV129" s="13" t="s">
        <v>79</v>
      </c>
      <c r="AW129" s="13" t="s">
        <v>33</v>
      </c>
      <c r="AX129" s="13" t="s">
        <v>71</v>
      </c>
      <c r="AY129" s="234" t="s">
        <v>137</v>
      </c>
    </row>
    <row r="130" s="14" customFormat="1">
      <c r="A130" s="14"/>
      <c r="B130" s="235"/>
      <c r="C130" s="236"/>
      <c r="D130" s="226" t="s">
        <v>148</v>
      </c>
      <c r="E130" s="237" t="s">
        <v>19</v>
      </c>
      <c r="F130" s="238" t="s">
        <v>541</v>
      </c>
      <c r="G130" s="236"/>
      <c r="H130" s="239">
        <v>0.28000000000000003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148</v>
      </c>
      <c r="AU130" s="245" t="s">
        <v>81</v>
      </c>
      <c r="AV130" s="14" t="s">
        <v>81</v>
      </c>
      <c r="AW130" s="14" t="s">
        <v>33</v>
      </c>
      <c r="AX130" s="14" t="s">
        <v>71</v>
      </c>
      <c r="AY130" s="245" t="s">
        <v>137</v>
      </c>
    </row>
    <row r="131" s="13" customFormat="1">
      <c r="A131" s="13"/>
      <c r="B131" s="224"/>
      <c r="C131" s="225"/>
      <c r="D131" s="226" t="s">
        <v>148</v>
      </c>
      <c r="E131" s="227" t="s">
        <v>19</v>
      </c>
      <c r="F131" s="228" t="s">
        <v>526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148</v>
      </c>
      <c r="AU131" s="234" t="s">
        <v>81</v>
      </c>
      <c r="AV131" s="13" t="s">
        <v>79</v>
      </c>
      <c r="AW131" s="13" t="s">
        <v>33</v>
      </c>
      <c r="AX131" s="13" t="s">
        <v>71</v>
      </c>
      <c r="AY131" s="234" t="s">
        <v>137</v>
      </c>
    </row>
    <row r="132" s="14" customFormat="1">
      <c r="A132" s="14"/>
      <c r="B132" s="235"/>
      <c r="C132" s="236"/>
      <c r="D132" s="226" t="s">
        <v>148</v>
      </c>
      <c r="E132" s="237" t="s">
        <v>19</v>
      </c>
      <c r="F132" s="238" t="s">
        <v>542</v>
      </c>
      <c r="G132" s="236"/>
      <c r="H132" s="239">
        <v>0.056000000000000001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148</v>
      </c>
      <c r="AU132" s="245" t="s">
        <v>81</v>
      </c>
      <c r="AV132" s="14" t="s">
        <v>81</v>
      </c>
      <c r="AW132" s="14" t="s">
        <v>33</v>
      </c>
      <c r="AX132" s="14" t="s">
        <v>71</v>
      </c>
      <c r="AY132" s="245" t="s">
        <v>137</v>
      </c>
    </row>
    <row r="133" s="15" customFormat="1">
      <c r="A133" s="15"/>
      <c r="B133" s="256"/>
      <c r="C133" s="257"/>
      <c r="D133" s="226" t="s">
        <v>148</v>
      </c>
      <c r="E133" s="258" t="s">
        <v>19</v>
      </c>
      <c r="F133" s="259" t="s">
        <v>220</v>
      </c>
      <c r="G133" s="257"/>
      <c r="H133" s="260">
        <v>0.33600000000000002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148</v>
      </c>
      <c r="AU133" s="266" t="s">
        <v>81</v>
      </c>
      <c r="AV133" s="15" t="s">
        <v>144</v>
      </c>
      <c r="AW133" s="15" t="s">
        <v>33</v>
      </c>
      <c r="AX133" s="15" t="s">
        <v>79</v>
      </c>
      <c r="AY133" s="266" t="s">
        <v>137</v>
      </c>
    </row>
    <row r="134" s="2" customFormat="1" ht="24.15" customHeight="1">
      <c r="A134" s="40"/>
      <c r="B134" s="41"/>
      <c r="C134" s="206" t="s">
        <v>180</v>
      </c>
      <c r="D134" s="206" t="s">
        <v>139</v>
      </c>
      <c r="E134" s="207" t="s">
        <v>543</v>
      </c>
      <c r="F134" s="208" t="s">
        <v>544</v>
      </c>
      <c r="G134" s="209" t="s">
        <v>160</v>
      </c>
      <c r="H134" s="210">
        <v>6.1200000000000001</v>
      </c>
      <c r="I134" s="211"/>
      <c r="J134" s="212">
        <f>ROUND(I134*H134,2)</f>
        <v>0</v>
      </c>
      <c r="K134" s="208" t="s">
        <v>143</v>
      </c>
      <c r="L134" s="46"/>
      <c r="M134" s="213" t="s">
        <v>19</v>
      </c>
      <c r="N134" s="214" t="s">
        <v>42</v>
      </c>
      <c r="O134" s="86"/>
      <c r="P134" s="215">
        <f>O134*H134</f>
        <v>0</v>
      </c>
      <c r="Q134" s="215">
        <v>0.73404000000000003</v>
      </c>
      <c r="R134" s="215">
        <f>Q134*H134</f>
        <v>4.4923248000000005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144</v>
      </c>
      <c r="AT134" s="217" t="s">
        <v>139</v>
      </c>
      <c r="AU134" s="217" t="s">
        <v>81</v>
      </c>
      <c r="AY134" s="19" t="s">
        <v>137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79</v>
      </c>
      <c r="BK134" s="218">
        <f>ROUND(I134*H134,2)</f>
        <v>0</v>
      </c>
      <c r="BL134" s="19" t="s">
        <v>144</v>
      </c>
      <c r="BM134" s="217" t="s">
        <v>545</v>
      </c>
    </row>
    <row r="135" s="2" customFormat="1">
      <c r="A135" s="40"/>
      <c r="B135" s="41"/>
      <c r="C135" s="42"/>
      <c r="D135" s="219" t="s">
        <v>146</v>
      </c>
      <c r="E135" s="42"/>
      <c r="F135" s="220" t="s">
        <v>546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146</v>
      </c>
      <c r="AU135" s="19" t="s">
        <v>81</v>
      </c>
    </row>
    <row r="136" s="13" customFormat="1">
      <c r="A136" s="13"/>
      <c r="B136" s="224"/>
      <c r="C136" s="225"/>
      <c r="D136" s="226" t="s">
        <v>148</v>
      </c>
      <c r="E136" s="227" t="s">
        <v>19</v>
      </c>
      <c r="F136" s="228" t="s">
        <v>513</v>
      </c>
      <c r="G136" s="225"/>
      <c r="H136" s="227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148</v>
      </c>
      <c r="AU136" s="234" t="s">
        <v>81</v>
      </c>
      <c r="AV136" s="13" t="s">
        <v>79</v>
      </c>
      <c r="AW136" s="13" t="s">
        <v>33</v>
      </c>
      <c r="AX136" s="13" t="s">
        <v>71</v>
      </c>
      <c r="AY136" s="234" t="s">
        <v>137</v>
      </c>
    </row>
    <row r="137" s="14" customFormat="1">
      <c r="A137" s="14"/>
      <c r="B137" s="235"/>
      <c r="C137" s="236"/>
      <c r="D137" s="226" t="s">
        <v>148</v>
      </c>
      <c r="E137" s="237" t="s">
        <v>19</v>
      </c>
      <c r="F137" s="238" t="s">
        <v>547</v>
      </c>
      <c r="G137" s="236"/>
      <c r="H137" s="239">
        <v>6.1200000000000001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148</v>
      </c>
      <c r="AU137" s="245" t="s">
        <v>81</v>
      </c>
      <c r="AV137" s="14" t="s">
        <v>81</v>
      </c>
      <c r="AW137" s="14" t="s">
        <v>33</v>
      </c>
      <c r="AX137" s="14" t="s">
        <v>79</v>
      </c>
      <c r="AY137" s="245" t="s">
        <v>137</v>
      </c>
    </row>
    <row r="138" s="2" customFormat="1" ht="24.15" customHeight="1">
      <c r="A138" s="40"/>
      <c r="B138" s="41"/>
      <c r="C138" s="206" t="s">
        <v>186</v>
      </c>
      <c r="D138" s="206" t="s">
        <v>139</v>
      </c>
      <c r="E138" s="207" t="s">
        <v>548</v>
      </c>
      <c r="F138" s="208" t="s">
        <v>549</v>
      </c>
      <c r="G138" s="209" t="s">
        <v>142</v>
      </c>
      <c r="H138" s="210">
        <v>13.291</v>
      </c>
      <c r="I138" s="211"/>
      <c r="J138" s="212">
        <f>ROUND(I138*H138,2)</f>
        <v>0</v>
      </c>
      <c r="K138" s="208" t="s">
        <v>143</v>
      </c>
      <c r="L138" s="46"/>
      <c r="M138" s="213" t="s">
        <v>19</v>
      </c>
      <c r="N138" s="214" t="s">
        <v>42</v>
      </c>
      <c r="O138" s="86"/>
      <c r="P138" s="215">
        <f>O138*H138</f>
        <v>0</v>
      </c>
      <c r="Q138" s="215">
        <v>2.5504500000000001</v>
      </c>
      <c r="R138" s="215">
        <f>Q138*H138</f>
        <v>33.898030949999999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144</v>
      </c>
      <c r="AT138" s="217" t="s">
        <v>139</v>
      </c>
      <c r="AU138" s="217" t="s">
        <v>81</v>
      </c>
      <c r="AY138" s="19" t="s">
        <v>137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79</v>
      </c>
      <c r="BK138" s="218">
        <f>ROUND(I138*H138,2)</f>
        <v>0</v>
      </c>
      <c r="BL138" s="19" t="s">
        <v>144</v>
      </c>
      <c r="BM138" s="217" t="s">
        <v>550</v>
      </c>
    </row>
    <row r="139" s="2" customFormat="1">
      <c r="A139" s="40"/>
      <c r="B139" s="41"/>
      <c r="C139" s="42"/>
      <c r="D139" s="219" t="s">
        <v>146</v>
      </c>
      <c r="E139" s="42"/>
      <c r="F139" s="220" t="s">
        <v>551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146</v>
      </c>
      <c r="AU139" s="19" t="s">
        <v>81</v>
      </c>
    </row>
    <row r="140" s="14" customFormat="1">
      <c r="A140" s="14"/>
      <c r="B140" s="235"/>
      <c r="C140" s="236"/>
      <c r="D140" s="226" t="s">
        <v>148</v>
      </c>
      <c r="E140" s="237" t="s">
        <v>19</v>
      </c>
      <c r="F140" s="238" t="s">
        <v>552</v>
      </c>
      <c r="G140" s="236"/>
      <c r="H140" s="239">
        <v>8.6739999999999995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148</v>
      </c>
      <c r="AU140" s="245" t="s">
        <v>81</v>
      </c>
      <c r="AV140" s="14" t="s">
        <v>81</v>
      </c>
      <c r="AW140" s="14" t="s">
        <v>33</v>
      </c>
      <c r="AX140" s="14" t="s">
        <v>71</v>
      </c>
      <c r="AY140" s="245" t="s">
        <v>137</v>
      </c>
    </row>
    <row r="141" s="14" customFormat="1">
      <c r="A141" s="14"/>
      <c r="B141" s="235"/>
      <c r="C141" s="236"/>
      <c r="D141" s="226" t="s">
        <v>148</v>
      </c>
      <c r="E141" s="237" t="s">
        <v>19</v>
      </c>
      <c r="F141" s="238" t="s">
        <v>553</v>
      </c>
      <c r="G141" s="236"/>
      <c r="H141" s="239">
        <v>4.617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148</v>
      </c>
      <c r="AU141" s="245" t="s">
        <v>81</v>
      </c>
      <c r="AV141" s="14" t="s">
        <v>81</v>
      </c>
      <c r="AW141" s="14" t="s">
        <v>33</v>
      </c>
      <c r="AX141" s="14" t="s">
        <v>71</v>
      </c>
      <c r="AY141" s="245" t="s">
        <v>137</v>
      </c>
    </row>
    <row r="142" s="15" customFormat="1">
      <c r="A142" s="15"/>
      <c r="B142" s="256"/>
      <c r="C142" s="257"/>
      <c r="D142" s="226" t="s">
        <v>148</v>
      </c>
      <c r="E142" s="258" t="s">
        <v>19</v>
      </c>
      <c r="F142" s="259" t="s">
        <v>220</v>
      </c>
      <c r="G142" s="257"/>
      <c r="H142" s="260">
        <v>13.291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148</v>
      </c>
      <c r="AU142" s="266" t="s">
        <v>81</v>
      </c>
      <c r="AV142" s="15" t="s">
        <v>144</v>
      </c>
      <c r="AW142" s="15" t="s">
        <v>33</v>
      </c>
      <c r="AX142" s="15" t="s">
        <v>79</v>
      </c>
      <c r="AY142" s="266" t="s">
        <v>137</v>
      </c>
    </row>
    <row r="143" s="2" customFormat="1" ht="16.5" customHeight="1">
      <c r="A143" s="40"/>
      <c r="B143" s="41"/>
      <c r="C143" s="206" t="s">
        <v>191</v>
      </c>
      <c r="D143" s="206" t="s">
        <v>139</v>
      </c>
      <c r="E143" s="207" t="s">
        <v>554</v>
      </c>
      <c r="F143" s="208" t="s">
        <v>555</v>
      </c>
      <c r="G143" s="209" t="s">
        <v>160</v>
      </c>
      <c r="H143" s="210">
        <v>12.255000000000001</v>
      </c>
      <c r="I143" s="211"/>
      <c r="J143" s="212">
        <f>ROUND(I143*H143,2)</f>
        <v>0</v>
      </c>
      <c r="K143" s="208" t="s">
        <v>143</v>
      </c>
      <c r="L143" s="46"/>
      <c r="M143" s="213" t="s">
        <v>19</v>
      </c>
      <c r="N143" s="214" t="s">
        <v>42</v>
      </c>
      <c r="O143" s="86"/>
      <c r="P143" s="215">
        <f>O143*H143</f>
        <v>0</v>
      </c>
      <c r="Q143" s="215">
        <v>0.0077000000000000002</v>
      </c>
      <c r="R143" s="215">
        <f>Q143*H143</f>
        <v>0.094363500000000003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144</v>
      </c>
      <c r="AT143" s="217" t="s">
        <v>139</v>
      </c>
      <c r="AU143" s="217" t="s">
        <v>81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79</v>
      </c>
      <c r="BK143" s="218">
        <f>ROUND(I143*H143,2)</f>
        <v>0</v>
      </c>
      <c r="BL143" s="19" t="s">
        <v>144</v>
      </c>
      <c r="BM143" s="217" t="s">
        <v>556</v>
      </c>
    </row>
    <row r="144" s="2" customFormat="1">
      <c r="A144" s="40"/>
      <c r="B144" s="41"/>
      <c r="C144" s="42"/>
      <c r="D144" s="219" t="s">
        <v>146</v>
      </c>
      <c r="E144" s="42"/>
      <c r="F144" s="220" t="s">
        <v>557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146</v>
      </c>
      <c r="AU144" s="19" t="s">
        <v>81</v>
      </c>
    </row>
    <row r="145" s="13" customFormat="1">
      <c r="A145" s="13"/>
      <c r="B145" s="224"/>
      <c r="C145" s="225"/>
      <c r="D145" s="226" t="s">
        <v>148</v>
      </c>
      <c r="E145" s="227" t="s">
        <v>19</v>
      </c>
      <c r="F145" s="228" t="s">
        <v>513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148</v>
      </c>
      <c r="AU145" s="234" t="s">
        <v>81</v>
      </c>
      <c r="AV145" s="13" t="s">
        <v>79</v>
      </c>
      <c r="AW145" s="13" t="s">
        <v>33</v>
      </c>
      <c r="AX145" s="13" t="s">
        <v>71</v>
      </c>
      <c r="AY145" s="234" t="s">
        <v>137</v>
      </c>
    </row>
    <row r="146" s="14" customFormat="1">
      <c r="A146" s="14"/>
      <c r="B146" s="235"/>
      <c r="C146" s="236"/>
      <c r="D146" s="226" t="s">
        <v>148</v>
      </c>
      <c r="E146" s="237" t="s">
        <v>19</v>
      </c>
      <c r="F146" s="238" t="s">
        <v>558</v>
      </c>
      <c r="G146" s="236"/>
      <c r="H146" s="239">
        <v>12.255000000000001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148</v>
      </c>
      <c r="AU146" s="245" t="s">
        <v>81</v>
      </c>
      <c r="AV146" s="14" t="s">
        <v>81</v>
      </c>
      <c r="AW146" s="14" t="s">
        <v>33</v>
      </c>
      <c r="AX146" s="14" t="s">
        <v>79</v>
      </c>
      <c r="AY146" s="245" t="s">
        <v>137</v>
      </c>
    </row>
    <row r="147" s="2" customFormat="1" ht="16.5" customHeight="1">
      <c r="A147" s="40"/>
      <c r="B147" s="41"/>
      <c r="C147" s="206" t="s">
        <v>198</v>
      </c>
      <c r="D147" s="206" t="s">
        <v>139</v>
      </c>
      <c r="E147" s="207" t="s">
        <v>559</v>
      </c>
      <c r="F147" s="208" t="s">
        <v>560</v>
      </c>
      <c r="G147" s="209" t="s">
        <v>160</v>
      </c>
      <c r="H147" s="210">
        <v>12.255000000000001</v>
      </c>
      <c r="I147" s="211"/>
      <c r="J147" s="212">
        <f>ROUND(I147*H147,2)</f>
        <v>0</v>
      </c>
      <c r="K147" s="208" t="s">
        <v>143</v>
      </c>
      <c r="L147" s="46"/>
      <c r="M147" s="213" t="s">
        <v>19</v>
      </c>
      <c r="N147" s="214" t="s">
        <v>42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144</v>
      </c>
      <c r="AT147" s="217" t="s">
        <v>139</v>
      </c>
      <c r="AU147" s="217" t="s">
        <v>81</v>
      </c>
      <c r="AY147" s="19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79</v>
      </c>
      <c r="BK147" s="218">
        <f>ROUND(I147*H147,2)</f>
        <v>0</v>
      </c>
      <c r="BL147" s="19" t="s">
        <v>144</v>
      </c>
      <c r="BM147" s="217" t="s">
        <v>561</v>
      </c>
    </row>
    <row r="148" s="2" customFormat="1">
      <c r="A148" s="40"/>
      <c r="B148" s="41"/>
      <c r="C148" s="42"/>
      <c r="D148" s="219" t="s">
        <v>146</v>
      </c>
      <c r="E148" s="42"/>
      <c r="F148" s="220" t="s">
        <v>562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146</v>
      </c>
      <c r="AU148" s="19" t="s">
        <v>81</v>
      </c>
    </row>
    <row r="149" s="13" customFormat="1">
      <c r="A149" s="13"/>
      <c r="B149" s="224"/>
      <c r="C149" s="225"/>
      <c r="D149" s="226" t="s">
        <v>148</v>
      </c>
      <c r="E149" s="227" t="s">
        <v>19</v>
      </c>
      <c r="F149" s="228" t="s">
        <v>513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148</v>
      </c>
      <c r="AU149" s="234" t="s">
        <v>81</v>
      </c>
      <c r="AV149" s="13" t="s">
        <v>79</v>
      </c>
      <c r="AW149" s="13" t="s">
        <v>33</v>
      </c>
      <c r="AX149" s="13" t="s">
        <v>71</v>
      </c>
      <c r="AY149" s="234" t="s">
        <v>137</v>
      </c>
    </row>
    <row r="150" s="14" customFormat="1">
      <c r="A150" s="14"/>
      <c r="B150" s="235"/>
      <c r="C150" s="236"/>
      <c r="D150" s="226" t="s">
        <v>148</v>
      </c>
      <c r="E150" s="237" t="s">
        <v>19</v>
      </c>
      <c r="F150" s="238" t="s">
        <v>558</v>
      </c>
      <c r="G150" s="236"/>
      <c r="H150" s="239">
        <v>12.255000000000001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148</v>
      </c>
      <c r="AU150" s="245" t="s">
        <v>81</v>
      </c>
      <c r="AV150" s="14" t="s">
        <v>81</v>
      </c>
      <c r="AW150" s="14" t="s">
        <v>33</v>
      </c>
      <c r="AX150" s="14" t="s">
        <v>79</v>
      </c>
      <c r="AY150" s="245" t="s">
        <v>137</v>
      </c>
    </row>
    <row r="151" s="2" customFormat="1" ht="16.5" customHeight="1">
      <c r="A151" s="40"/>
      <c r="B151" s="41"/>
      <c r="C151" s="206" t="s">
        <v>204</v>
      </c>
      <c r="D151" s="206" t="s">
        <v>139</v>
      </c>
      <c r="E151" s="207" t="s">
        <v>563</v>
      </c>
      <c r="F151" s="208" t="s">
        <v>564</v>
      </c>
      <c r="G151" s="209" t="s">
        <v>160</v>
      </c>
      <c r="H151" s="210">
        <v>24.510000000000002</v>
      </c>
      <c r="I151" s="211"/>
      <c r="J151" s="212">
        <f>ROUND(I151*H151,2)</f>
        <v>0</v>
      </c>
      <c r="K151" s="208" t="s">
        <v>143</v>
      </c>
      <c r="L151" s="46"/>
      <c r="M151" s="213" t="s">
        <v>19</v>
      </c>
      <c r="N151" s="214" t="s">
        <v>42</v>
      </c>
      <c r="O151" s="86"/>
      <c r="P151" s="215">
        <f>O151*H151</f>
        <v>0</v>
      </c>
      <c r="Q151" s="215">
        <v>0.00069999999999999999</v>
      </c>
      <c r="R151" s="215">
        <f>Q151*H151</f>
        <v>0.017157000000000002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144</v>
      </c>
      <c r="AT151" s="217" t="s">
        <v>139</v>
      </c>
      <c r="AU151" s="217" t="s">
        <v>81</v>
      </c>
      <c r="AY151" s="19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79</v>
      </c>
      <c r="BK151" s="218">
        <f>ROUND(I151*H151,2)</f>
        <v>0</v>
      </c>
      <c r="BL151" s="19" t="s">
        <v>144</v>
      </c>
      <c r="BM151" s="217" t="s">
        <v>565</v>
      </c>
    </row>
    <row r="152" s="2" customFormat="1">
      <c r="A152" s="40"/>
      <c r="B152" s="41"/>
      <c r="C152" s="42"/>
      <c r="D152" s="219" t="s">
        <v>146</v>
      </c>
      <c r="E152" s="42"/>
      <c r="F152" s="220" t="s">
        <v>566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146</v>
      </c>
      <c r="AU152" s="19" t="s">
        <v>81</v>
      </c>
    </row>
    <row r="153" s="13" customFormat="1">
      <c r="A153" s="13"/>
      <c r="B153" s="224"/>
      <c r="C153" s="225"/>
      <c r="D153" s="226" t="s">
        <v>148</v>
      </c>
      <c r="E153" s="227" t="s">
        <v>19</v>
      </c>
      <c r="F153" s="228" t="s">
        <v>513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148</v>
      </c>
      <c r="AU153" s="234" t="s">
        <v>81</v>
      </c>
      <c r="AV153" s="13" t="s">
        <v>79</v>
      </c>
      <c r="AW153" s="13" t="s">
        <v>33</v>
      </c>
      <c r="AX153" s="13" t="s">
        <v>71</v>
      </c>
      <c r="AY153" s="234" t="s">
        <v>137</v>
      </c>
    </row>
    <row r="154" s="14" customFormat="1">
      <c r="A154" s="14"/>
      <c r="B154" s="235"/>
      <c r="C154" s="236"/>
      <c r="D154" s="226" t="s">
        <v>148</v>
      </c>
      <c r="E154" s="237" t="s">
        <v>19</v>
      </c>
      <c r="F154" s="238" t="s">
        <v>532</v>
      </c>
      <c r="G154" s="236"/>
      <c r="H154" s="239">
        <v>24.510000000000002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148</v>
      </c>
      <c r="AU154" s="245" t="s">
        <v>81</v>
      </c>
      <c r="AV154" s="14" t="s">
        <v>81</v>
      </c>
      <c r="AW154" s="14" t="s">
        <v>33</v>
      </c>
      <c r="AX154" s="14" t="s">
        <v>79</v>
      </c>
      <c r="AY154" s="245" t="s">
        <v>137</v>
      </c>
    </row>
    <row r="155" s="2" customFormat="1" ht="24.15" customHeight="1">
      <c r="A155" s="40"/>
      <c r="B155" s="41"/>
      <c r="C155" s="206" t="s">
        <v>8</v>
      </c>
      <c r="D155" s="206" t="s">
        <v>139</v>
      </c>
      <c r="E155" s="207" t="s">
        <v>567</v>
      </c>
      <c r="F155" s="208" t="s">
        <v>568</v>
      </c>
      <c r="G155" s="209" t="s">
        <v>160</v>
      </c>
      <c r="H155" s="210">
        <v>24.510000000000002</v>
      </c>
      <c r="I155" s="211"/>
      <c r="J155" s="212">
        <f>ROUND(I155*H155,2)</f>
        <v>0</v>
      </c>
      <c r="K155" s="208" t="s">
        <v>143</v>
      </c>
      <c r="L155" s="46"/>
      <c r="M155" s="213" t="s">
        <v>19</v>
      </c>
      <c r="N155" s="214" t="s">
        <v>42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144</v>
      </c>
      <c r="AT155" s="217" t="s">
        <v>139</v>
      </c>
      <c r="AU155" s="217" t="s">
        <v>81</v>
      </c>
      <c r="AY155" s="19" t="s">
        <v>137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79</v>
      </c>
      <c r="BK155" s="218">
        <f>ROUND(I155*H155,2)</f>
        <v>0</v>
      </c>
      <c r="BL155" s="19" t="s">
        <v>144</v>
      </c>
      <c r="BM155" s="217" t="s">
        <v>569</v>
      </c>
    </row>
    <row r="156" s="2" customFormat="1">
      <c r="A156" s="40"/>
      <c r="B156" s="41"/>
      <c r="C156" s="42"/>
      <c r="D156" s="219" t="s">
        <v>146</v>
      </c>
      <c r="E156" s="42"/>
      <c r="F156" s="220" t="s">
        <v>570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146</v>
      </c>
      <c r="AU156" s="19" t="s">
        <v>81</v>
      </c>
    </row>
    <row r="157" s="13" customFormat="1">
      <c r="A157" s="13"/>
      <c r="B157" s="224"/>
      <c r="C157" s="225"/>
      <c r="D157" s="226" t="s">
        <v>148</v>
      </c>
      <c r="E157" s="227" t="s">
        <v>19</v>
      </c>
      <c r="F157" s="228" t="s">
        <v>513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148</v>
      </c>
      <c r="AU157" s="234" t="s">
        <v>81</v>
      </c>
      <c r="AV157" s="13" t="s">
        <v>79</v>
      </c>
      <c r="AW157" s="13" t="s">
        <v>33</v>
      </c>
      <c r="AX157" s="13" t="s">
        <v>71</v>
      </c>
      <c r="AY157" s="234" t="s">
        <v>137</v>
      </c>
    </row>
    <row r="158" s="14" customFormat="1">
      <c r="A158" s="14"/>
      <c r="B158" s="235"/>
      <c r="C158" s="236"/>
      <c r="D158" s="226" t="s">
        <v>148</v>
      </c>
      <c r="E158" s="237" t="s">
        <v>19</v>
      </c>
      <c r="F158" s="238" t="s">
        <v>532</v>
      </c>
      <c r="G158" s="236"/>
      <c r="H158" s="239">
        <v>24.510000000000002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148</v>
      </c>
      <c r="AU158" s="245" t="s">
        <v>81</v>
      </c>
      <c r="AV158" s="14" t="s">
        <v>81</v>
      </c>
      <c r="AW158" s="14" t="s">
        <v>33</v>
      </c>
      <c r="AX158" s="14" t="s">
        <v>79</v>
      </c>
      <c r="AY158" s="245" t="s">
        <v>137</v>
      </c>
    </row>
    <row r="159" s="2" customFormat="1" ht="21.75" customHeight="1">
      <c r="A159" s="40"/>
      <c r="B159" s="41"/>
      <c r="C159" s="206" t="s">
        <v>221</v>
      </c>
      <c r="D159" s="206" t="s">
        <v>139</v>
      </c>
      <c r="E159" s="207" t="s">
        <v>571</v>
      </c>
      <c r="F159" s="208" t="s">
        <v>572</v>
      </c>
      <c r="G159" s="209" t="s">
        <v>142</v>
      </c>
      <c r="H159" s="210">
        <v>24.510000000000002</v>
      </c>
      <c r="I159" s="211"/>
      <c r="J159" s="212">
        <f>ROUND(I159*H159,2)</f>
        <v>0</v>
      </c>
      <c r="K159" s="208" t="s">
        <v>143</v>
      </c>
      <c r="L159" s="46"/>
      <c r="M159" s="213" t="s">
        <v>19</v>
      </c>
      <c r="N159" s="214" t="s">
        <v>42</v>
      </c>
      <c r="O159" s="86"/>
      <c r="P159" s="215">
        <f>O159*H159</f>
        <v>0</v>
      </c>
      <c r="Q159" s="215">
        <v>0.00046000000000000001</v>
      </c>
      <c r="R159" s="215">
        <f>Q159*H159</f>
        <v>0.011274600000000001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144</v>
      </c>
      <c r="AT159" s="217" t="s">
        <v>139</v>
      </c>
      <c r="AU159" s="217" t="s">
        <v>81</v>
      </c>
      <c r="AY159" s="19" t="s">
        <v>137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79</v>
      </c>
      <c r="BK159" s="218">
        <f>ROUND(I159*H159,2)</f>
        <v>0</v>
      </c>
      <c r="BL159" s="19" t="s">
        <v>144</v>
      </c>
      <c r="BM159" s="217" t="s">
        <v>573</v>
      </c>
    </row>
    <row r="160" s="2" customFormat="1">
      <c r="A160" s="40"/>
      <c r="B160" s="41"/>
      <c r="C160" s="42"/>
      <c r="D160" s="219" t="s">
        <v>146</v>
      </c>
      <c r="E160" s="42"/>
      <c r="F160" s="220" t="s">
        <v>574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146</v>
      </c>
      <c r="AU160" s="19" t="s">
        <v>81</v>
      </c>
    </row>
    <row r="161" s="13" customFormat="1">
      <c r="A161" s="13"/>
      <c r="B161" s="224"/>
      <c r="C161" s="225"/>
      <c r="D161" s="226" t="s">
        <v>148</v>
      </c>
      <c r="E161" s="227" t="s">
        <v>19</v>
      </c>
      <c r="F161" s="228" t="s">
        <v>513</v>
      </c>
      <c r="G161" s="225"/>
      <c r="H161" s="227" t="s">
        <v>19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148</v>
      </c>
      <c r="AU161" s="234" t="s">
        <v>81</v>
      </c>
      <c r="AV161" s="13" t="s">
        <v>79</v>
      </c>
      <c r="AW161" s="13" t="s">
        <v>33</v>
      </c>
      <c r="AX161" s="13" t="s">
        <v>71</v>
      </c>
      <c r="AY161" s="234" t="s">
        <v>137</v>
      </c>
    </row>
    <row r="162" s="14" customFormat="1">
      <c r="A162" s="14"/>
      <c r="B162" s="235"/>
      <c r="C162" s="236"/>
      <c r="D162" s="226" t="s">
        <v>148</v>
      </c>
      <c r="E162" s="237" t="s">
        <v>19</v>
      </c>
      <c r="F162" s="238" t="s">
        <v>532</v>
      </c>
      <c r="G162" s="236"/>
      <c r="H162" s="239">
        <v>24.510000000000002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148</v>
      </c>
      <c r="AU162" s="245" t="s">
        <v>81</v>
      </c>
      <c r="AV162" s="14" t="s">
        <v>81</v>
      </c>
      <c r="AW162" s="14" t="s">
        <v>33</v>
      </c>
      <c r="AX162" s="14" t="s">
        <v>79</v>
      </c>
      <c r="AY162" s="245" t="s">
        <v>137</v>
      </c>
    </row>
    <row r="163" s="2" customFormat="1" ht="24.15" customHeight="1">
      <c r="A163" s="40"/>
      <c r="B163" s="41"/>
      <c r="C163" s="206" t="s">
        <v>228</v>
      </c>
      <c r="D163" s="206" t="s">
        <v>139</v>
      </c>
      <c r="E163" s="207" t="s">
        <v>575</v>
      </c>
      <c r="F163" s="208" t="s">
        <v>576</v>
      </c>
      <c r="G163" s="209" t="s">
        <v>142</v>
      </c>
      <c r="H163" s="210">
        <v>24.510000000000002</v>
      </c>
      <c r="I163" s="211"/>
      <c r="J163" s="212">
        <f>ROUND(I163*H163,2)</f>
        <v>0</v>
      </c>
      <c r="K163" s="208" t="s">
        <v>143</v>
      </c>
      <c r="L163" s="46"/>
      <c r="M163" s="213" t="s">
        <v>19</v>
      </c>
      <c r="N163" s="214" t="s">
        <v>42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144</v>
      </c>
      <c r="AT163" s="217" t="s">
        <v>139</v>
      </c>
      <c r="AU163" s="217" t="s">
        <v>81</v>
      </c>
      <c r="AY163" s="19" t="s">
        <v>137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79</v>
      </c>
      <c r="BK163" s="218">
        <f>ROUND(I163*H163,2)</f>
        <v>0</v>
      </c>
      <c r="BL163" s="19" t="s">
        <v>144</v>
      </c>
      <c r="BM163" s="217" t="s">
        <v>577</v>
      </c>
    </row>
    <row r="164" s="2" customFormat="1">
      <c r="A164" s="40"/>
      <c r="B164" s="41"/>
      <c r="C164" s="42"/>
      <c r="D164" s="219" t="s">
        <v>146</v>
      </c>
      <c r="E164" s="42"/>
      <c r="F164" s="220" t="s">
        <v>578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146</v>
      </c>
      <c r="AU164" s="19" t="s">
        <v>81</v>
      </c>
    </row>
    <row r="165" s="13" customFormat="1">
      <c r="A165" s="13"/>
      <c r="B165" s="224"/>
      <c r="C165" s="225"/>
      <c r="D165" s="226" t="s">
        <v>148</v>
      </c>
      <c r="E165" s="227" t="s">
        <v>19</v>
      </c>
      <c r="F165" s="228" t="s">
        <v>513</v>
      </c>
      <c r="G165" s="225"/>
      <c r="H165" s="227" t="s">
        <v>19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148</v>
      </c>
      <c r="AU165" s="234" t="s">
        <v>81</v>
      </c>
      <c r="AV165" s="13" t="s">
        <v>79</v>
      </c>
      <c r="AW165" s="13" t="s">
        <v>33</v>
      </c>
      <c r="AX165" s="13" t="s">
        <v>71</v>
      </c>
      <c r="AY165" s="234" t="s">
        <v>137</v>
      </c>
    </row>
    <row r="166" s="14" customFormat="1">
      <c r="A166" s="14"/>
      <c r="B166" s="235"/>
      <c r="C166" s="236"/>
      <c r="D166" s="226" t="s">
        <v>148</v>
      </c>
      <c r="E166" s="237" t="s">
        <v>19</v>
      </c>
      <c r="F166" s="238" t="s">
        <v>532</v>
      </c>
      <c r="G166" s="236"/>
      <c r="H166" s="239">
        <v>24.510000000000002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148</v>
      </c>
      <c r="AU166" s="245" t="s">
        <v>81</v>
      </c>
      <c r="AV166" s="14" t="s">
        <v>81</v>
      </c>
      <c r="AW166" s="14" t="s">
        <v>33</v>
      </c>
      <c r="AX166" s="14" t="s">
        <v>79</v>
      </c>
      <c r="AY166" s="245" t="s">
        <v>137</v>
      </c>
    </row>
    <row r="167" s="12" customFormat="1" ht="22.8" customHeight="1">
      <c r="A167" s="12"/>
      <c r="B167" s="190"/>
      <c r="C167" s="191"/>
      <c r="D167" s="192" t="s">
        <v>70</v>
      </c>
      <c r="E167" s="204" t="s">
        <v>157</v>
      </c>
      <c r="F167" s="204" t="s">
        <v>579</v>
      </c>
      <c r="G167" s="191"/>
      <c r="H167" s="191"/>
      <c r="I167" s="194"/>
      <c r="J167" s="205">
        <f>BK167</f>
        <v>0</v>
      </c>
      <c r="K167" s="191"/>
      <c r="L167" s="196"/>
      <c r="M167" s="197"/>
      <c r="N167" s="198"/>
      <c r="O167" s="198"/>
      <c r="P167" s="199">
        <f>SUM(P168:P238)</f>
        <v>0</v>
      </c>
      <c r="Q167" s="198"/>
      <c r="R167" s="199">
        <f>SUM(R168:R238)</f>
        <v>131.04238406000002</v>
      </c>
      <c r="S167" s="198"/>
      <c r="T167" s="200">
        <f>SUM(T168:T238)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1" t="s">
        <v>79</v>
      </c>
      <c r="AT167" s="202" t="s">
        <v>70</v>
      </c>
      <c r="AU167" s="202" t="s">
        <v>79</v>
      </c>
      <c r="AY167" s="201" t="s">
        <v>137</v>
      </c>
      <c r="BK167" s="203">
        <f>SUM(BK168:BK238)</f>
        <v>0</v>
      </c>
    </row>
    <row r="168" s="2" customFormat="1" ht="24.15" customHeight="1">
      <c r="A168" s="40"/>
      <c r="B168" s="41"/>
      <c r="C168" s="206" t="s">
        <v>242</v>
      </c>
      <c r="D168" s="206" t="s">
        <v>139</v>
      </c>
      <c r="E168" s="207" t="s">
        <v>580</v>
      </c>
      <c r="F168" s="208" t="s">
        <v>581</v>
      </c>
      <c r="G168" s="209" t="s">
        <v>142</v>
      </c>
      <c r="H168" s="210">
        <v>2.8050000000000002</v>
      </c>
      <c r="I168" s="211"/>
      <c r="J168" s="212">
        <f>ROUND(I168*H168,2)</f>
        <v>0</v>
      </c>
      <c r="K168" s="208" t="s">
        <v>143</v>
      </c>
      <c r="L168" s="46"/>
      <c r="M168" s="213" t="s">
        <v>19</v>
      </c>
      <c r="N168" s="214" t="s">
        <v>42</v>
      </c>
      <c r="O168" s="86"/>
      <c r="P168" s="215">
        <f>O168*H168</f>
        <v>0</v>
      </c>
      <c r="Q168" s="215">
        <v>1.8775</v>
      </c>
      <c r="R168" s="215">
        <f>Q168*H168</f>
        <v>5.2663875000000004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248</v>
      </c>
      <c r="AT168" s="217" t="s">
        <v>139</v>
      </c>
      <c r="AU168" s="217" t="s">
        <v>81</v>
      </c>
      <c r="AY168" s="19" t="s">
        <v>137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79</v>
      </c>
      <c r="BK168" s="218">
        <f>ROUND(I168*H168,2)</f>
        <v>0</v>
      </c>
      <c r="BL168" s="19" t="s">
        <v>248</v>
      </c>
      <c r="BM168" s="217" t="s">
        <v>582</v>
      </c>
    </row>
    <row r="169" s="2" customFormat="1">
      <c r="A169" s="40"/>
      <c r="B169" s="41"/>
      <c r="C169" s="42"/>
      <c r="D169" s="219" t="s">
        <v>146</v>
      </c>
      <c r="E169" s="42"/>
      <c r="F169" s="220" t="s">
        <v>583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146</v>
      </c>
      <c r="AU169" s="19" t="s">
        <v>81</v>
      </c>
    </row>
    <row r="170" s="13" customFormat="1">
      <c r="A170" s="13"/>
      <c r="B170" s="224"/>
      <c r="C170" s="225"/>
      <c r="D170" s="226" t="s">
        <v>148</v>
      </c>
      <c r="E170" s="227" t="s">
        <v>19</v>
      </c>
      <c r="F170" s="228" t="s">
        <v>513</v>
      </c>
      <c r="G170" s="225"/>
      <c r="H170" s="227" t="s">
        <v>19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148</v>
      </c>
      <c r="AU170" s="234" t="s">
        <v>81</v>
      </c>
      <c r="AV170" s="13" t="s">
        <v>79</v>
      </c>
      <c r="AW170" s="13" t="s">
        <v>33</v>
      </c>
      <c r="AX170" s="13" t="s">
        <v>71</v>
      </c>
      <c r="AY170" s="234" t="s">
        <v>137</v>
      </c>
    </row>
    <row r="171" s="14" customFormat="1">
      <c r="A171" s="14"/>
      <c r="B171" s="235"/>
      <c r="C171" s="236"/>
      <c r="D171" s="226" t="s">
        <v>148</v>
      </c>
      <c r="E171" s="237" t="s">
        <v>19</v>
      </c>
      <c r="F171" s="238" t="s">
        <v>584</v>
      </c>
      <c r="G171" s="236"/>
      <c r="H171" s="239">
        <v>1.04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148</v>
      </c>
      <c r="AU171" s="245" t="s">
        <v>81</v>
      </c>
      <c r="AV171" s="14" t="s">
        <v>81</v>
      </c>
      <c r="AW171" s="14" t="s">
        <v>33</v>
      </c>
      <c r="AX171" s="14" t="s">
        <v>71</v>
      </c>
      <c r="AY171" s="245" t="s">
        <v>137</v>
      </c>
    </row>
    <row r="172" s="14" customFormat="1">
      <c r="A172" s="14"/>
      <c r="B172" s="235"/>
      <c r="C172" s="236"/>
      <c r="D172" s="226" t="s">
        <v>148</v>
      </c>
      <c r="E172" s="237" t="s">
        <v>19</v>
      </c>
      <c r="F172" s="238" t="s">
        <v>585</v>
      </c>
      <c r="G172" s="236"/>
      <c r="H172" s="239">
        <v>0.26300000000000001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148</v>
      </c>
      <c r="AU172" s="245" t="s">
        <v>81</v>
      </c>
      <c r="AV172" s="14" t="s">
        <v>81</v>
      </c>
      <c r="AW172" s="14" t="s">
        <v>33</v>
      </c>
      <c r="AX172" s="14" t="s">
        <v>71</v>
      </c>
      <c r="AY172" s="245" t="s">
        <v>137</v>
      </c>
    </row>
    <row r="173" s="14" customFormat="1">
      <c r="A173" s="14"/>
      <c r="B173" s="235"/>
      <c r="C173" s="236"/>
      <c r="D173" s="226" t="s">
        <v>148</v>
      </c>
      <c r="E173" s="237" t="s">
        <v>19</v>
      </c>
      <c r="F173" s="238" t="s">
        <v>586</v>
      </c>
      <c r="G173" s="236"/>
      <c r="H173" s="239">
        <v>0.441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148</v>
      </c>
      <c r="AU173" s="245" t="s">
        <v>81</v>
      </c>
      <c r="AV173" s="14" t="s">
        <v>81</v>
      </c>
      <c r="AW173" s="14" t="s">
        <v>33</v>
      </c>
      <c r="AX173" s="14" t="s">
        <v>71</v>
      </c>
      <c r="AY173" s="245" t="s">
        <v>137</v>
      </c>
    </row>
    <row r="174" s="14" customFormat="1">
      <c r="A174" s="14"/>
      <c r="B174" s="235"/>
      <c r="C174" s="236"/>
      <c r="D174" s="226" t="s">
        <v>148</v>
      </c>
      <c r="E174" s="237" t="s">
        <v>19</v>
      </c>
      <c r="F174" s="238" t="s">
        <v>587</v>
      </c>
      <c r="G174" s="236"/>
      <c r="H174" s="239">
        <v>0.63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148</v>
      </c>
      <c r="AU174" s="245" t="s">
        <v>81</v>
      </c>
      <c r="AV174" s="14" t="s">
        <v>81</v>
      </c>
      <c r="AW174" s="14" t="s">
        <v>33</v>
      </c>
      <c r="AX174" s="14" t="s">
        <v>71</v>
      </c>
      <c r="AY174" s="245" t="s">
        <v>137</v>
      </c>
    </row>
    <row r="175" s="14" customFormat="1">
      <c r="A175" s="14"/>
      <c r="B175" s="235"/>
      <c r="C175" s="236"/>
      <c r="D175" s="226" t="s">
        <v>148</v>
      </c>
      <c r="E175" s="237" t="s">
        <v>19</v>
      </c>
      <c r="F175" s="238" t="s">
        <v>588</v>
      </c>
      <c r="G175" s="236"/>
      <c r="H175" s="239">
        <v>0.27300000000000002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148</v>
      </c>
      <c r="AU175" s="245" t="s">
        <v>81</v>
      </c>
      <c r="AV175" s="14" t="s">
        <v>81</v>
      </c>
      <c r="AW175" s="14" t="s">
        <v>33</v>
      </c>
      <c r="AX175" s="14" t="s">
        <v>71</v>
      </c>
      <c r="AY175" s="245" t="s">
        <v>137</v>
      </c>
    </row>
    <row r="176" s="14" customFormat="1">
      <c r="A176" s="14"/>
      <c r="B176" s="235"/>
      <c r="C176" s="236"/>
      <c r="D176" s="226" t="s">
        <v>148</v>
      </c>
      <c r="E176" s="237" t="s">
        <v>19</v>
      </c>
      <c r="F176" s="238" t="s">
        <v>589</v>
      </c>
      <c r="G176" s="236"/>
      <c r="H176" s="239">
        <v>0.158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148</v>
      </c>
      <c r="AU176" s="245" t="s">
        <v>81</v>
      </c>
      <c r="AV176" s="14" t="s">
        <v>81</v>
      </c>
      <c r="AW176" s="14" t="s">
        <v>33</v>
      </c>
      <c r="AX176" s="14" t="s">
        <v>71</v>
      </c>
      <c r="AY176" s="245" t="s">
        <v>137</v>
      </c>
    </row>
    <row r="177" s="15" customFormat="1">
      <c r="A177" s="15"/>
      <c r="B177" s="256"/>
      <c r="C177" s="257"/>
      <c r="D177" s="226" t="s">
        <v>148</v>
      </c>
      <c r="E177" s="258" t="s">
        <v>19</v>
      </c>
      <c r="F177" s="259" t="s">
        <v>220</v>
      </c>
      <c r="G177" s="257"/>
      <c r="H177" s="260">
        <v>2.8050000000000002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6" t="s">
        <v>148</v>
      </c>
      <c r="AU177" s="266" t="s">
        <v>81</v>
      </c>
      <c r="AV177" s="15" t="s">
        <v>144</v>
      </c>
      <c r="AW177" s="15" t="s">
        <v>33</v>
      </c>
      <c r="AX177" s="15" t="s">
        <v>79</v>
      </c>
      <c r="AY177" s="266" t="s">
        <v>137</v>
      </c>
    </row>
    <row r="178" s="2" customFormat="1" ht="24.15" customHeight="1">
      <c r="A178" s="40"/>
      <c r="B178" s="41"/>
      <c r="C178" s="206" t="s">
        <v>248</v>
      </c>
      <c r="D178" s="206" t="s">
        <v>139</v>
      </c>
      <c r="E178" s="207" t="s">
        <v>590</v>
      </c>
      <c r="F178" s="208" t="s">
        <v>591</v>
      </c>
      <c r="G178" s="209" t="s">
        <v>160</v>
      </c>
      <c r="H178" s="210">
        <v>18.32</v>
      </c>
      <c r="I178" s="211"/>
      <c r="J178" s="212">
        <f>ROUND(I178*H178,2)</f>
        <v>0</v>
      </c>
      <c r="K178" s="208" t="s">
        <v>143</v>
      </c>
      <c r="L178" s="46"/>
      <c r="M178" s="213" t="s">
        <v>19</v>
      </c>
      <c r="N178" s="214" t="s">
        <v>42</v>
      </c>
      <c r="O178" s="86"/>
      <c r="P178" s="215">
        <f>O178*H178</f>
        <v>0</v>
      </c>
      <c r="Q178" s="215">
        <v>0.18310000000000001</v>
      </c>
      <c r="R178" s="215">
        <f>Q178*H178</f>
        <v>3.3543920000000003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144</v>
      </c>
      <c r="AT178" s="217" t="s">
        <v>139</v>
      </c>
      <c r="AU178" s="217" t="s">
        <v>81</v>
      </c>
      <c r="AY178" s="19" t="s">
        <v>137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79</v>
      </c>
      <c r="BK178" s="218">
        <f>ROUND(I178*H178,2)</f>
        <v>0</v>
      </c>
      <c r="BL178" s="19" t="s">
        <v>144</v>
      </c>
      <c r="BM178" s="217" t="s">
        <v>592</v>
      </c>
    </row>
    <row r="179" s="2" customFormat="1">
      <c r="A179" s="40"/>
      <c r="B179" s="41"/>
      <c r="C179" s="42"/>
      <c r="D179" s="219" t="s">
        <v>146</v>
      </c>
      <c r="E179" s="42"/>
      <c r="F179" s="220" t="s">
        <v>593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146</v>
      </c>
      <c r="AU179" s="19" t="s">
        <v>81</v>
      </c>
    </row>
    <row r="180" s="13" customFormat="1">
      <c r="A180" s="13"/>
      <c r="B180" s="224"/>
      <c r="C180" s="225"/>
      <c r="D180" s="226" t="s">
        <v>148</v>
      </c>
      <c r="E180" s="227" t="s">
        <v>19</v>
      </c>
      <c r="F180" s="228" t="s">
        <v>513</v>
      </c>
      <c r="G180" s="225"/>
      <c r="H180" s="227" t="s">
        <v>19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148</v>
      </c>
      <c r="AU180" s="234" t="s">
        <v>81</v>
      </c>
      <c r="AV180" s="13" t="s">
        <v>79</v>
      </c>
      <c r="AW180" s="13" t="s">
        <v>33</v>
      </c>
      <c r="AX180" s="13" t="s">
        <v>71</v>
      </c>
      <c r="AY180" s="234" t="s">
        <v>137</v>
      </c>
    </row>
    <row r="181" s="14" customFormat="1">
      <c r="A181" s="14"/>
      <c r="B181" s="235"/>
      <c r="C181" s="236"/>
      <c r="D181" s="226" t="s">
        <v>148</v>
      </c>
      <c r="E181" s="237" t="s">
        <v>19</v>
      </c>
      <c r="F181" s="238" t="s">
        <v>594</v>
      </c>
      <c r="G181" s="236"/>
      <c r="H181" s="239">
        <v>1.52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148</v>
      </c>
      <c r="AU181" s="245" t="s">
        <v>81</v>
      </c>
      <c r="AV181" s="14" t="s">
        <v>81</v>
      </c>
      <c r="AW181" s="14" t="s">
        <v>33</v>
      </c>
      <c r="AX181" s="14" t="s">
        <v>71</v>
      </c>
      <c r="AY181" s="245" t="s">
        <v>137</v>
      </c>
    </row>
    <row r="182" s="14" customFormat="1">
      <c r="A182" s="14"/>
      <c r="B182" s="235"/>
      <c r="C182" s="236"/>
      <c r="D182" s="226" t="s">
        <v>148</v>
      </c>
      <c r="E182" s="237" t="s">
        <v>19</v>
      </c>
      <c r="F182" s="238" t="s">
        <v>595</v>
      </c>
      <c r="G182" s="236"/>
      <c r="H182" s="239">
        <v>16.800000000000001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148</v>
      </c>
      <c r="AU182" s="245" t="s">
        <v>81</v>
      </c>
      <c r="AV182" s="14" t="s">
        <v>81</v>
      </c>
      <c r="AW182" s="14" t="s">
        <v>33</v>
      </c>
      <c r="AX182" s="14" t="s">
        <v>71</v>
      </c>
      <c r="AY182" s="245" t="s">
        <v>137</v>
      </c>
    </row>
    <row r="183" s="15" customFormat="1">
      <c r="A183" s="15"/>
      <c r="B183" s="256"/>
      <c r="C183" s="257"/>
      <c r="D183" s="226" t="s">
        <v>148</v>
      </c>
      <c r="E183" s="258" t="s">
        <v>19</v>
      </c>
      <c r="F183" s="259" t="s">
        <v>220</v>
      </c>
      <c r="G183" s="257"/>
      <c r="H183" s="260">
        <v>18.32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148</v>
      </c>
      <c r="AU183" s="266" t="s">
        <v>81</v>
      </c>
      <c r="AV183" s="15" t="s">
        <v>144</v>
      </c>
      <c r="AW183" s="15" t="s">
        <v>33</v>
      </c>
      <c r="AX183" s="15" t="s">
        <v>79</v>
      </c>
      <c r="AY183" s="266" t="s">
        <v>137</v>
      </c>
    </row>
    <row r="184" s="2" customFormat="1" ht="24.15" customHeight="1">
      <c r="A184" s="40"/>
      <c r="B184" s="41"/>
      <c r="C184" s="206" t="s">
        <v>254</v>
      </c>
      <c r="D184" s="206" t="s">
        <v>139</v>
      </c>
      <c r="E184" s="207" t="s">
        <v>596</v>
      </c>
      <c r="F184" s="208" t="s">
        <v>597</v>
      </c>
      <c r="G184" s="209" t="s">
        <v>160</v>
      </c>
      <c r="H184" s="210">
        <v>120.625</v>
      </c>
      <c r="I184" s="211"/>
      <c r="J184" s="212">
        <f>ROUND(I184*H184,2)</f>
        <v>0</v>
      </c>
      <c r="K184" s="208" t="s">
        <v>143</v>
      </c>
      <c r="L184" s="46"/>
      <c r="M184" s="213" t="s">
        <v>19</v>
      </c>
      <c r="N184" s="214" t="s">
        <v>42</v>
      </c>
      <c r="O184" s="86"/>
      <c r="P184" s="215">
        <f>O184*H184</f>
        <v>0</v>
      </c>
      <c r="Q184" s="215">
        <v>0.60946999999999996</v>
      </c>
      <c r="R184" s="215">
        <f>Q184*H184</f>
        <v>73.517318750000001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144</v>
      </c>
      <c r="AT184" s="217" t="s">
        <v>139</v>
      </c>
      <c r="AU184" s="217" t="s">
        <v>81</v>
      </c>
      <c r="AY184" s="19" t="s">
        <v>137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79</v>
      </c>
      <c r="BK184" s="218">
        <f>ROUND(I184*H184,2)</f>
        <v>0</v>
      </c>
      <c r="BL184" s="19" t="s">
        <v>144</v>
      </c>
      <c r="BM184" s="217" t="s">
        <v>598</v>
      </c>
    </row>
    <row r="185" s="2" customFormat="1">
      <c r="A185" s="40"/>
      <c r="B185" s="41"/>
      <c r="C185" s="42"/>
      <c r="D185" s="219" t="s">
        <v>146</v>
      </c>
      <c r="E185" s="42"/>
      <c r="F185" s="220" t="s">
        <v>599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146</v>
      </c>
      <c r="AU185" s="19" t="s">
        <v>81</v>
      </c>
    </row>
    <row r="186" s="14" customFormat="1">
      <c r="A186" s="14"/>
      <c r="B186" s="235"/>
      <c r="C186" s="236"/>
      <c r="D186" s="226" t="s">
        <v>148</v>
      </c>
      <c r="E186" s="237" t="s">
        <v>19</v>
      </c>
      <c r="F186" s="238" t="s">
        <v>600</v>
      </c>
      <c r="G186" s="236"/>
      <c r="H186" s="239">
        <v>132.92500000000001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148</v>
      </c>
      <c r="AU186" s="245" t="s">
        <v>81</v>
      </c>
      <c r="AV186" s="14" t="s">
        <v>81</v>
      </c>
      <c r="AW186" s="14" t="s">
        <v>33</v>
      </c>
      <c r="AX186" s="14" t="s">
        <v>71</v>
      </c>
      <c r="AY186" s="245" t="s">
        <v>137</v>
      </c>
    </row>
    <row r="187" s="14" customFormat="1">
      <c r="A187" s="14"/>
      <c r="B187" s="235"/>
      <c r="C187" s="236"/>
      <c r="D187" s="226" t="s">
        <v>148</v>
      </c>
      <c r="E187" s="237" t="s">
        <v>19</v>
      </c>
      <c r="F187" s="238" t="s">
        <v>601</v>
      </c>
      <c r="G187" s="236"/>
      <c r="H187" s="239">
        <v>-12.300000000000001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148</v>
      </c>
      <c r="AU187" s="245" t="s">
        <v>81</v>
      </c>
      <c r="AV187" s="14" t="s">
        <v>81</v>
      </c>
      <c r="AW187" s="14" t="s">
        <v>33</v>
      </c>
      <c r="AX187" s="14" t="s">
        <v>71</v>
      </c>
      <c r="AY187" s="245" t="s">
        <v>137</v>
      </c>
    </row>
    <row r="188" s="15" customFormat="1">
      <c r="A188" s="15"/>
      <c r="B188" s="256"/>
      <c r="C188" s="257"/>
      <c r="D188" s="226" t="s">
        <v>148</v>
      </c>
      <c r="E188" s="258" t="s">
        <v>19</v>
      </c>
      <c r="F188" s="259" t="s">
        <v>220</v>
      </c>
      <c r="G188" s="257"/>
      <c r="H188" s="260">
        <v>120.625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6" t="s">
        <v>148</v>
      </c>
      <c r="AU188" s="266" t="s">
        <v>81</v>
      </c>
      <c r="AV188" s="15" t="s">
        <v>144</v>
      </c>
      <c r="AW188" s="15" t="s">
        <v>33</v>
      </c>
      <c r="AX188" s="15" t="s">
        <v>79</v>
      </c>
      <c r="AY188" s="266" t="s">
        <v>137</v>
      </c>
    </row>
    <row r="189" s="2" customFormat="1" ht="24.15" customHeight="1">
      <c r="A189" s="40"/>
      <c r="B189" s="41"/>
      <c r="C189" s="206" t="s">
        <v>260</v>
      </c>
      <c r="D189" s="206" t="s">
        <v>139</v>
      </c>
      <c r="E189" s="207" t="s">
        <v>602</v>
      </c>
      <c r="F189" s="208" t="s">
        <v>603</v>
      </c>
      <c r="G189" s="209" t="s">
        <v>318</v>
      </c>
      <c r="H189" s="210">
        <v>3</v>
      </c>
      <c r="I189" s="211"/>
      <c r="J189" s="212">
        <f>ROUND(I189*H189,2)</f>
        <v>0</v>
      </c>
      <c r="K189" s="208" t="s">
        <v>143</v>
      </c>
      <c r="L189" s="46"/>
      <c r="M189" s="213" t="s">
        <v>19</v>
      </c>
      <c r="N189" s="214" t="s">
        <v>42</v>
      </c>
      <c r="O189" s="86"/>
      <c r="P189" s="215">
        <f>O189*H189</f>
        <v>0</v>
      </c>
      <c r="Q189" s="215">
        <v>0.026280000000000001</v>
      </c>
      <c r="R189" s="215">
        <f>Q189*H189</f>
        <v>0.078840000000000007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144</v>
      </c>
      <c r="AT189" s="217" t="s">
        <v>139</v>
      </c>
      <c r="AU189" s="217" t="s">
        <v>81</v>
      </c>
      <c r="AY189" s="19" t="s">
        <v>137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79</v>
      </c>
      <c r="BK189" s="218">
        <f>ROUND(I189*H189,2)</f>
        <v>0</v>
      </c>
      <c r="BL189" s="19" t="s">
        <v>144</v>
      </c>
      <c r="BM189" s="217" t="s">
        <v>604</v>
      </c>
    </row>
    <row r="190" s="2" customFormat="1">
      <c r="A190" s="40"/>
      <c r="B190" s="41"/>
      <c r="C190" s="42"/>
      <c r="D190" s="219" t="s">
        <v>146</v>
      </c>
      <c r="E190" s="42"/>
      <c r="F190" s="220" t="s">
        <v>605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146</v>
      </c>
      <c r="AU190" s="19" t="s">
        <v>81</v>
      </c>
    </row>
    <row r="191" s="13" customFormat="1">
      <c r="A191" s="13"/>
      <c r="B191" s="224"/>
      <c r="C191" s="225"/>
      <c r="D191" s="226" t="s">
        <v>148</v>
      </c>
      <c r="E191" s="227" t="s">
        <v>19</v>
      </c>
      <c r="F191" s="228" t="s">
        <v>513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148</v>
      </c>
      <c r="AU191" s="234" t="s">
        <v>81</v>
      </c>
      <c r="AV191" s="13" t="s">
        <v>79</v>
      </c>
      <c r="AW191" s="13" t="s">
        <v>33</v>
      </c>
      <c r="AX191" s="13" t="s">
        <v>71</v>
      </c>
      <c r="AY191" s="234" t="s">
        <v>137</v>
      </c>
    </row>
    <row r="192" s="14" customFormat="1">
      <c r="A192" s="14"/>
      <c r="B192" s="235"/>
      <c r="C192" s="236"/>
      <c r="D192" s="226" t="s">
        <v>148</v>
      </c>
      <c r="E192" s="237" t="s">
        <v>19</v>
      </c>
      <c r="F192" s="238" t="s">
        <v>157</v>
      </c>
      <c r="G192" s="236"/>
      <c r="H192" s="239">
        <v>3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148</v>
      </c>
      <c r="AU192" s="245" t="s">
        <v>81</v>
      </c>
      <c r="AV192" s="14" t="s">
        <v>81</v>
      </c>
      <c r="AW192" s="14" t="s">
        <v>33</v>
      </c>
      <c r="AX192" s="14" t="s">
        <v>79</v>
      </c>
      <c r="AY192" s="245" t="s">
        <v>137</v>
      </c>
    </row>
    <row r="193" s="2" customFormat="1" ht="24.15" customHeight="1">
      <c r="A193" s="40"/>
      <c r="B193" s="41"/>
      <c r="C193" s="206" t="s">
        <v>266</v>
      </c>
      <c r="D193" s="206" t="s">
        <v>139</v>
      </c>
      <c r="E193" s="207" t="s">
        <v>606</v>
      </c>
      <c r="F193" s="208" t="s">
        <v>607</v>
      </c>
      <c r="G193" s="209" t="s">
        <v>318</v>
      </c>
      <c r="H193" s="210">
        <v>3</v>
      </c>
      <c r="I193" s="211"/>
      <c r="J193" s="212">
        <f>ROUND(I193*H193,2)</f>
        <v>0</v>
      </c>
      <c r="K193" s="208" t="s">
        <v>143</v>
      </c>
      <c r="L193" s="46"/>
      <c r="M193" s="213" t="s">
        <v>19</v>
      </c>
      <c r="N193" s="214" t="s">
        <v>42</v>
      </c>
      <c r="O193" s="86"/>
      <c r="P193" s="215">
        <f>O193*H193</f>
        <v>0</v>
      </c>
      <c r="Q193" s="215">
        <v>0.039629999999999999</v>
      </c>
      <c r="R193" s="215">
        <f>Q193*H193</f>
        <v>0.11889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144</v>
      </c>
      <c r="AT193" s="217" t="s">
        <v>139</v>
      </c>
      <c r="AU193" s="217" t="s">
        <v>81</v>
      </c>
      <c r="AY193" s="19" t="s">
        <v>137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79</v>
      </c>
      <c r="BK193" s="218">
        <f>ROUND(I193*H193,2)</f>
        <v>0</v>
      </c>
      <c r="BL193" s="19" t="s">
        <v>144</v>
      </c>
      <c r="BM193" s="217" t="s">
        <v>608</v>
      </c>
    </row>
    <row r="194" s="2" customFormat="1">
      <c r="A194" s="40"/>
      <c r="B194" s="41"/>
      <c r="C194" s="42"/>
      <c r="D194" s="219" t="s">
        <v>146</v>
      </c>
      <c r="E194" s="42"/>
      <c r="F194" s="220" t="s">
        <v>609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146</v>
      </c>
      <c r="AU194" s="19" t="s">
        <v>81</v>
      </c>
    </row>
    <row r="195" s="13" customFormat="1">
      <c r="A195" s="13"/>
      <c r="B195" s="224"/>
      <c r="C195" s="225"/>
      <c r="D195" s="226" t="s">
        <v>148</v>
      </c>
      <c r="E195" s="227" t="s">
        <v>19</v>
      </c>
      <c r="F195" s="228" t="s">
        <v>513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148</v>
      </c>
      <c r="AU195" s="234" t="s">
        <v>81</v>
      </c>
      <c r="AV195" s="13" t="s">
        <v>79</v>
      </c>
      <c r="AW195" s="13" t="s">
        <v>33</v>
      </c>
      <c r="AX195" s="13" t="s">
        <v>71</v>
      </c>
      <c r="AY195" s="234" t="s">
        <v>137</v>
      </c>
    </row>
    <row r="196" s="14" customFormat="1">
      <c r="A196" s="14"/>
      <c r="B196" s="235"/>
      <c r="C196" s="236"/>
      <c r="D196" s="226" t="s">
        <v>148</v>
      </c>
      <c r="E196" s="237" t="s">
        <v>19</v>
      </c>
      <c r="F196" s="238" t="s">
        <v>157</v>
      </c>
      <c r="G196" s="236"/>
      <c r="H196" s="239">
        <v>3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148</v>
      </c>
      <c r="AU196" s="245" t="s">
        <v>81</v>
      </c>
      <c r="AV196" s="14" t="s">
        <v>81</v>
      </c>
      <c r="AW196" s="14" t="s">
        <v>33</v>
      </c>
      <c r="AX196" s="14" t="s">
        <v>79</v>
      </c>
      <c r="AY196" s="245" t="s">
        <v>137</v>
      </c>
    </row>
    <row r="197" s="2" customFormat="1" ht="21.75" customHeight="1">
      <c r="A197" s="40"/>
      <c r="B197" s="41"/>
      <c r="C197" s="206" t="s">
        <v>272</v>
      </c>
      <c r="D197" s="206" t="s">
        <v>139</v>
      </c>
      <c r="E197" s="207" t="s">
        <v>610</v>
      </c>
      <c r="F197" s="208" t="s">
        <v>611</v>
      </c>
      <c r="G197" s="209" t="s">
        <v>318</v>
      </c>
      <c r="H197" s="210">
        <v>10</v>
      </c>
      <c r="I197" s="211"/>
      <c r="J197" s="212">
        <f>ROUND(I197*H197,2)</f>
        <v>0</v>
      </c>
      <c r="K197" s="208" t="s">
        <v>143</v>
      </c>
      <c r="L197" s="46"/>
      <c r="M197" s="213" t="s">
        <v>19</v>
      </c>
      <c r="N197" s="214" t="s">
        <v>42</v>
      </c>
      <c r="O197" s="86"/>
      <c r="P197" s="215">
        <f>O197*H197</f>
        <v>0</v>
      </c>
      <c r="Q197" s="215">
        <v>0.070139999999999994</v>
      </c>
      <c r="R197" s="215">
        <f>Q197*H197</f>
        <v>0.70139999999999991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144</v>
      </c>
      <c r="AT197" s="217" t="s">
        <v>139</v>
      </c>
      <c r="AU197" s="217" t="s">
        <v>81</v>
      </c>
      <c r="AY197" s="19" t="s">
        <v>137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79</v>
      </c>
      <c r="BK197" s="218">
        <f>ROUND(I197*H197,2)</f>
        <v>0</v>
      </c>
      <c r="BL197" s="19" t="s">
        <v>144</v>
      </c>
      <c r="BM197" s="217" t="s">
        <v>612</v>
      </c>
    </row>
    <row r="198" s="2" customFormat="1">
      <c r="A198" s="40"/>
      <c r="B198" s="41"/>
      <c r="C198" s="42"/>
      <c r="D198" s="219" t="s">
        <v>146</v>
      </c>
      <c r="E198" s="42"/>
      <c r="F198" s="220" t="s">
        <v>613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146</v>
      </c>
      <c r="AU198" s="19" t="s">
        <v>81</v>
      </c>
    </row>
    <row r="199" s="13" customFormat="1">
      <c r="A199" s="13"/>
      <c r="B199" s="224"/>
      <c r="C199" s="225"/>
      <c r="D199" s="226" t="s">
        <v>148</v>
      </c>
      <c r="E199" s="227" t="s">
        <v>19</v>
      </c>
      <c r="F199" s="228" t="s">
        <v>513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148</v>
      </c>
      <c r="AU199" s="234" t="s">
        <v>81</v>
      </c>
      <c r="AV199" s="13" t="s">
        <v>79</v>
      </c>
      <c r="AW199" s="13" t="s">
        <v>33</v>
      </c>
      <c r="AX199" s="13" t="s">
        <v>71</v>
      </c>
      <c r="AY199" s="234" t="s">
        <v>137</v>
      </c>
    </row>
    <row r="200" s="14" customFormat="1">
      <c r="A200" s="14"/>
      <c r="B200" s="235"/>
      <c r="C200" s="236"/>
      <c r="D200" s="226" t="s">
        <v>148</v>
      </c>
      <c r="E200" s="237" t="s">
        <v>19</v>
      </c>
      <c r="F200" s="238" t="s">
        <v>614</v>
      </c>
      <c r="G200" s="236"/>
      <c r="H200" s="239">
        <v>10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148</v>
      </c>
      <c r="AU200" s="245" t="s">
        <v>81</v>
      </c>
      <c r="AV200" s="14" t="s">
        <v>81</v>
      </c>
      <c r="AW200" s="14" t="s">
        <v>33</v>
      </c>
      <c r="AX200" s="14" t="s">
        <v>79</v>
      </c>
      <c r="AY200" s="245" t="s">
        <v>137</v>
      </c>
    </row>
    <row r="201" s="2" customFormat="1" ht="16.5" customHeight="1">
      <c r="A201" s="40"/>
      <c r="B201" s="41"/>
      <c r="C201" s="206" t="s">
        <v>7</v>
      </c>
      <c r="D201" s="206" t="s">
        <v>139</v>
      </c>
      <c r="E201" s="207" t="s">
        <v>615</v>
      </c>
      <c r="F201" s="208" t="s">
        <v>616</v>
      </c>
      <c r="G201" s="209" t="s">
        <v>142</v>
      </c>
      <c r="H201" s="210">
        <v>5.2149999999999999</v>
      </c>
      <c r="I201" s="211"/>
      <c r="J201" s="212">
        <f>ROUND(I201*H201,2)</f>
        <v>0</v>
      </c>
      <c r="K201" s="208" t="s">
        <v>143</v>
      </c>
      <c r="L201" s="46"/>
      <c r="M201" s="213" t="s">
        <v>19</v>
      </c>
      <c r="N201" s="214" t="s">
        <v>42</v>
      </c>
      <c r="O201" s="86"/>
      <c r="P201" s="215">
        <f>O201*H201</f>
        <v>0</v>
      </c>
      <c r="Q201" s="215">
        <v>1.94302</v>
      </c>
      <c r="R201" s="215">
        <f>Q201*H201</f>
        <v>10.1328493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144</v>
      </c>
      <c r="AT201" s="217" t="s">
        <v>139</v>
      </c>
      <c r="AU201" s="217" t="s">
        <v>81</v>
      </c>
      <c r="AY201" s="19" t="s">
        <v>137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79</v>
      </c>
      <c r="BK201" s="218">
        <f>ROUND(I201*H201,2)</f>
        <v>0</v>
      </c>
      <c r="BL201" s="19" t="s">
        <v>144</v>
      </c>
      <c r="BM201" s="217" t="s">
        <v>617</v>
      </c>
    </row>
    <row r="202" s="2" customFormat="1">
      <c r="A202" s="40"/>
      <c r="B202" s="41"/>
      <c r="C202" s="42"/>
      <c r="D202" s="219" t="s">
        <v>146</v>
      </c>
      <c r="E202" s="42"/>
      <c r="F202" s="220" t="s">
        <v>618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146</v>
      </c>
      <c r="AU202" s="19" t="s">
        <v>81</v>
      </c>
    </row>
    <row r="203" s="13" customFormat="1">
      <c r="A203" s="13"/>
      <c r="B203" s="224"/>
      <c r="C203" s="225"/>
      <c r="D203" s="226" t="s">
        <v>148</v>
      </c>
      <c r="E203" s="227" t="s">
        <v>19</v>
      </c>
      <c r="F203" s="228" t="s">
        <v>513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148</v>
      </c>
      <c r="AU203" s="234" t="s">
        <v>81</v>
      </c>
      <c r="AV203" s="13" t="s">
        <v>79</v>
      </c>
      <c r="AW203" s="13" t="s">
        <v>33</v>
      </c>
      <c r="AX203" s="13" t="s">
        <v>71</v>
      </c>
      <c r="AY203" s="234" t="s">
        <v>137</v>
      </c>
    </row>
    <row r="204" s="14" customFormat="1">
      <c r="A204" s="14"/>
      <c r="B204" s="235"/>
      <c r="C204" s="236"/>
      <c r="D204" s="226" t="s">
        <v>148</v>
      </c>
      <c r="E204" s="237" t="s">
        <v>19</v>
      </c>
      <c r="F204" s="238" t="s">
        <v>619</v>
      </c>
      <c r="G204" s="236"/>
      <c r="H204" s="239">
        <v>3.25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148</v>
      </c>
      <c r="AU204" s="245" t="s">
        <v>81</v>
      </c>
      <c r="AV204" s="14" t="s">
        <v>81</v>
      </c>
      <c r="AW204" s="14" t="s">
        <v>33</v>
      </c>
      <c r="AX204" s="14" t="s">
        <v>71</v>
      </c>
      <c r="AY204" s="245" t="s">
        <v>137</v>
      </c>
    </row>
    <row r="205" s="14" customFormat="1">
      <c r="A205" s="14"/>
      <c r="B205" s="235"/>
      <c r="C205" s="236"/>
      <c r="D205" s="226" t="s">
        <v>148</v>
      </c>
      <c r="E205" s="237" t="s">
        <v>19</v>
      </c>
      <c r="F205" s="238" t="s">
        <v>620</v>
      </c>
      <c r="G205" s="236"/>
      <c r="H205" s="239">
        <v>0.88800000000000001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148</v>
      </c>
      <c r="AU205" s="245" t="s">
        <v>81</v>
      </c>
      <c r="AV205" s="14" t="s">
        <v>81</v>
      </c>
      <c r="AW205" s="14" t="s">
        <v>33</v>
      </c>
      <c r="AX205" s="14" t="s">
        <v>71</v>
      </c>
      <c r="AY205" s="245" t="s">
        <v>137</v>
      </c>
    </row>
    <row r="206" s="14" customFormat="1">
      <c r="A206" s="14"/>
      <c r="B206" s="235"/>
      <c r="C206" s="236"/>
      <c r="D206" s="226" t="s">
        <v>148</v>
      </c>
      <c r="E206" s="237" t="s">
        <v>19</v>
      </c>
      <c r="F206" s="238" t="s">
        <v>621</v>
      </c>
      <c r="G206" s="236"/>
      <c r="H206" s="239">
        <v>0.113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148</v>
      </c>
      <c r="AU206" s="245" t="s">
        <v>81</v>
      </c>
      <c r="AV206" s="14" t="s">
        <v>81</v>
      </c>
      <c r="AW206" s="14" t="s">
        <v>33</v>
      </c>
      <c r="AX206" s="14" t="s">
        <v>71</v>
      </c>
      <c r="AY206" s="245" t="s">
        <v>137</v>
      </c>
    </row>
    <row r="207" s="14" customFormat="1">
      <c r="A207" s="14"/>
      <c r="B207" s="235"/>
      <c r="C207" s="236"/>
      <c r="D207" s="226" t="s">
        <v>148</v>
      </c>
      <c r="E207" s="237" t="s">
        <v>19</v>
      </c>
      <c r="F207" s="238" t="s">
        <v>622</v>
      </c>
      <c r="G207" s="236"/>
      <c r="H207" s="239">
        <v>0.20599999999999999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148</v>
      </c>
      <c r="AU207" s="245" t="s">
        <v>81</v>
      </c>
      <c r="AV207" s="14" t="s">
        <v>81</v>
      </c>
      <c r="AW207" s="14" t="s">
        <v>33</v>
      </c>
      <c r="AX207" s="14" t="s">
        <v>71</v>
      </c>
      <c r="AY207" s="245" t="s">
        <v>137</v>
      </c>
    </row>
    <row r="208" s="14" customFormat="1">
      <c r="A208" s="14"/>
      <c r="B208" s="235"/>
      <c r="C208" s="236"/>
      <c r="D208" s="226" t="s">
        <v>148</v>
      </c>
      <c r="E208" s="237" t="s">
        <v>19</v>
      </c>
      <c r="F208" s="238" t="s">
        <v>623</v>
      </c>
      <c r="G208" s="236"/>
      <c r="H208" s="239">
        <v>0.45000000000000001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148</v>
      </c>
      <c r="AU208" s="245" t="s">
        <v>81</v>
      </c>
      <c r="AV208" s="14" t="s">
        <v>81</v>
      </c>
      <c r="AW208" s="14" t="s">
        <v>33</v>
      </c>
      <c r="AX208" s="14" t="s">
        <v>71</v>
      </c>
      <c r="AY208" s="245" t="s">
        <v>137</v>
      </c>
    </row>
    <row r="209" s="14" customFormat="1">
      <c r="A209" s="14"/>
      <c r="B209" s="235"/>
      <c r="C209" s="236"/>
      <c r="D209" s="226" t="s">
        <v>148</v>
      </c>
      <c r="E209" s="237" t="s">
        <v>19</v>
      </c>
      <c r="F209" s="238" t="s">
        <v>624</v>
      </c>
      <c r="G209" s="236"/>
      <c r="H209" s="239">
        <v>0.308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148</v>
      </c>
      <c r="AU209" s="245" t="s">
        <v>81</v>
      </c>
      <c r="AV209" s="14" t="s">
        <v>81</v>
      </c>
      <c r="AW209" s="14" t="s">
        <v>33</v>
      </c>
      <c r="AX209" s="14" t="s">
        <v>71</v>
      </c>
      <c r="AY209" s="245" t="s">
        <v>137</v>
      </c>
    </row>
    <row r="210" s="15" customFormat="1">
      <c r="A210" s="15"/>
      <c r="B210" s="256"/>
      <c r="C210" s="257"/>
      <c r="D210" s="226" t="s">
        <v>148</v>
      </c>
      <c r="E210" s="258" t="s">
        <v>19</v>
      </c>
      <c r="F210" s="259" t="s">
        <v>220</v>
      </c>
      <c r="G210" s="257"/>
      <c r="H210" s="260">
        <v>5.2149999999999999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148</v>
      </c>
      <c r="AU210" s="266" t="s">
        <v>81</v>
      </c>
      <c r="AV210" s="15" t="s">
        <v>144</v>
      </c>
      <c r="AW210" s="15" t="s">
        <v>33</v>
      </c>
      <c r="AX210" s="15" t="s">
        <v>79</v>
      </c>
      <c r="AY210" s="266" t="s">
        <v>137</v>
      </c>
    </row>
    <row r="211" s="2" customFormat="1" ht="16.5" customHeight="1">
      <c r="A211" s="40"/>
      <c r="B211" s="41"/>
      <c r="C211" s="206" t="s">
        <v>282</v>
      </c>
      <c r="D211" s="206" t="s">
        <v>139</v>
      </c>
      <c r="E211" s="207" t="s">
        <v>625</v>
      </c>
      <c r="F211" s="208" t="s">
        <v>626</v>
      </c>
      <c r="G211" s="209" t="s">
        <v>194</v>
      </c>
      <c r="H211" s="210">
        <v>2.3799999999999999</v>
      </c>
      <c r="I211" s="211"/>
      <c r="J211" s="212">
        <f>ROUND(I211*H211,2)</f>
        <v>0</v>
      </c>
      <c r="K211" s="208" t="s">
        <v>143</v>
      </c>
      <c r="L211" s="46"/>
      <c r="M211" s="213" t="s">
        <v>19</v>
      </c>
      <c r="N211" s="214" t="s">
        <v>42</v>
      </c>
      <c r="O211" s="86"/>
      <c r="P211" s="215">
        <f>O211*H211</f>
        <v>0</v>
      </c>
      <c r="Q211" s="215">
        <v>1.0900000000000001</v>
      </c>
      <c r="R211" s="215">
        <f>Q211*H211</f>
        <v>2.5942000000000003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144</v>
      </c>
      <c r="AT211" s="217" t="s">
        <v>139</v>
      </c>
      <c r="AU211" s="217" t="s">
        <v>81</v>
      </c>
      <c r="AY211" s="19" t="s">
        <v>137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79</v>
      </c>
      <c r="BK211" s="218">
        <f>ROUND(I211*H211,2)</f>
        <v>0</v>
      </c>
      <c r="BL211" s="19" t="s">
        <v>144</v>
      </c>
      <c r="BM211" s="217" t="s">
        <v>627</v>
      </c>
    </row>
    <row r="212" s="2" customFormat="1">
      <c r="A212" s="40"/>
      <c r="B212" s="41"/>
      <c r="C212" s="42"/>
      <c r="D212" s="219" t="s">
        <v>146</v>
      </c>
      <c r="E212" s="42"/>
      <c r="F212" s="220" t="s">
        <v>628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146</v>
      </c>
      <c r="AU212" s="19" t="s">
        <v>81</v>
      </c>
    </row>
    <row r="213" s="13" customFormat="1">
      <c r="A213" s="13"/>
      <c r="B213" s="224"/>
      <c r="C213" s="225"/>
      <c r="D213" s="226" t="s">
        <v>148</v>
      </c>
      <c r="E213" s="227" t="s">
        <v>19</v>
      </c>
      <c r="F213" s="228" t="s">
        <v>513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148</v>
      </c>
      <c r="AU213" s="234" t="s">
        <v>81</v>
      </c>
      <c r="AV213" s="13" t="s">
        <v>79</v>
      </c>
      <c r="AW213" s="13" t="s">
        <v>33</v>
      </c>
      <c r="AX213" s="13" t="s">
        <v>71</v>
      </c>
      <c r="AY213" s="234" t="s">
        <v>137</v>
      </c>
    </row>
    <row r="214" s="14" customFormat="1">
      <c r="A214" s="14"/>
      <c r="B214" s="235"/>
      <c r="C214" s="236"/>
      <c r="D214" s="226" t="s">
        <v>148</v>
      </c>
      <c r="E214" s="237" t="s">
        <v>19</v>
      </c>
      <c r="F214" s="238" t="s">
        <v>629</v>
      </c>
      <c r="G214" s="236"/>
      <c r="H214" s="239">
        <v>1.498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148</v>
      </c>
      <c r="AU214" s="245" t="s">
        <v>81</v>
      </c>
      <c r="AV214" s="14" t="s">
        <v>81</v>
      </c>
      <c r="AW214" s="14" t="s">
        <v>33</v>
      </c>
      <c r="AX214" s="14" t="s">
        <v>71</v>
      </c>
      <c r="AY214" s="245" t="s">
        <v>137</v>
      </c>
    </row>
    <row r="215" s="14" customFormat="1">
      <c r="A215" s="14"/>
      <c r="B215" s="235"/>
      <c r="C215" s="236"/>
      <c r="D215" s="226" t="s">
        <v>148</v>
      </c>
      <c r="E215" s="237" t="s">
        <v>19</v>
      </c>
      <c r="F215" s="238" t="s">
        <v>630</v>
      </c>
      <c r="G215" s="236"/>
      <c r="H215" s="239">
        <v>0.40899999999999997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148</v>
      </c>
      <c r="AU215" s="245" t="s">
        <v>81</v>
      </c>
      <c r="AV215" s="14" t="s">
        <v>81</v>
      </c>
      <c r="AW215" s="14" t="s">
        <v>33</v>
      </c>
      <c r="AX215" s="14" t="s">
        <v>71</v>
      </c>
      <c r="AY215" s="245" t="s">
        <v>137</v>
      </c>
    </row>
    <row r="216" s="14" customFormat="1">
      <c r="A216" s="14"/>
      <c r="B216" s="235"/>
      <c r="C216" s="236"/>
      <c r="D216" s="226" t="s">
        <v>148</v>
      </c>
      <c r="E216" s="237" t="s">
        <v>19</v>
      </c>
      <c r="F216" s="238" t="s">
        <v>631</v>
      </c>
      <c r="G216" s="236"/>
      <c r="H216" s="239">
        <v>0.156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148</v>
      </c>
      <c r="AU216" s="245" t="s">
        <v>81</v>
      </c>
      <c r="AV216" s="14" t="s">
        <v>81</v>
      </c>
      <c r="AW216" s="14" t="s">
        <v>33</v>
      </c>
      <c r="AX216" s="14" t="s">
        <v>71</v>
      </c>
      <c r="AY216" s="245" t="s">
        <v>137</v>
      </c>
    </row>
    <row r="217" s="14" customFormat="1">
      <c r="A217" s="14"/>
      <c r="B217" s="235"/>
      <c r="C217" s="236"/>
      <c r="D217" s="226" t="s">
        <v>148</v>
      </c>
      <c r="E217" s="237" t="s">
        <v>19</v>
      </c>
      <c r="F217" s="238" t="s">
        <v>632</v>
      </c>
      <c r="G217" s="236"/>
      <c r="H217" s="239">
        <v>0.023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148</v>
      </c>
      <c r="AU217" s="245" t="s">
        <v>81</v>
      </c>
      <c r="AV217" s="14" t="s">
        <v>81</v>
      </c>
      <c r="AW217" s="14" t="s">
        <v>33</v>
      </c>
      <c r="AX217" s="14" t="s">
        <v>71</v>
      </c>
      <c r="AY217" s="245" t="s">
        <v>137</v>
      </c>
    </row>
    <row r="218" s="14" customFormat="1">
      <c r="A218" s="14"/>
      <c r="B218" s="235"/>
      <c r="C218" s="236"/>
      <c r="D218" s="226" t="s">
        <v>148</v>
      </c>
      <c r="E218" s="237" t="s">
        <v>19</v>
      </c>
      <c r="F218" s="238" t="s">
        <v>633</v>
      </c>
      <c r="G218" s="236"/>
      <c r="H218" s="239">
        <v>0.11799999999999999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148</v>
      </c>
      <c r="AU218" s="245" t="s">
        <v>81</v>
      </c>
      <c r="AV218" s="14" t="s">
        <v>81</v>
      </c>
      <c r="AW218" s="14" t="s">
        <v>33</v>
      </c>
      <c r="AX218" s="14" t="s">
        <v>71</v>
      </c>
      <c r="AY218" s="245" t="s">
        <v>137</v>
      </c>
    </row>
    <row r="219" s="14" customFormat="1">
      <c r="A219" s="14"/>
      <c r="B219" s="235"/>
      <c r="C219" s="236"/>
      <c r="D219" s="226" t="s">
        <v>148</v>
      </c>
      <c r="E219" s="237" t="s">
        <v>19</v>
      </c>
      <c r="F219" s="238" t="s">
        <v>634</v>
      </c>
      <c r="G219" s="236"/>
      <c r="H219" s="239">
        <v>0.17599999999999999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148</v>
      </c>
      <c r="AU219" s="245" t="s">
        <v>81</v>
      </c>
      <c r="AV219" s="14" t="s">
        <v>81</v>
      </c>
      <c r="AW219" s="14" t="s">
        <v>33</v>
      </c>
      <c r="AX219" s="14" t="s">
        <v>71</v>
      </c>
      <c r="AY219" s="245" t="s">
        <v>137</v>
      </c>
    </row>
    <row r="220" s="15" customFormat="1">
      <c r="A220" s="15"/>
      <c r="B220" s="256"/>
      <c r="C220" s="257"/>
      <c r="D220" s="226" t="s">
        <v>148</v>
      </c>
      <c r="E220" s="258" t="s">
        <v>19</v>
      </c>
      <c r="F220" s="259" t="s">
        <v>220</v>
      </c>
      <c r="G220" s="257"/>
      <c r="H220" s="260">
        <v>2.3799999999999999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6" t="s">
        <v>148</v>
      </c>
      <c r="AU220" s="266" t="s">
        <v>81</v>
      </c>
      <c r="AV220" s="15" t="s">
        <v>144</v>
      </c>
      <c r="AW220" s="15" t="s">
        <v>33</v>
      </c>
      <c r="AX220" s="15" t="s">
        <v>79</v>
      </c>
      <c r="AY220" s="266" t="s">
        <v>137</v>
      </c>
    </row>
    <row r="221" s="2" customFormat="1" ht="24.15" customHeight="1">
      <c r="A221" s="40"/>
      <c r="B221" s="41"/>
      <c r="C221" s="206" t="s">
        <v>288</v>
      </c>
      <c r="D221" s="206" t="s">
        <v>139</v>
      </c>
      <c r="E221" s="207" t="s">
        <v>635</v>
      </c>
      <c r="F221" s="208" t="s">
        <v>636</v>
      </c>
      <c r="G221" s="209" t="s">
        <v>160</v>
      </c>
      <c r="H221" s="210">
        <v>22</v>
      </c>
      <c r="I221" s="211"/>
      <c r="J221" s="212">
        <f>ROUND(I221*H221,2)</f>
        <v>0</v>
      </c>
      <c r="K221" s="208" t="s">
        <v>143</v>
      </c>
      <c r="L221" s="46"/>
      <c r="M221" s="213" t="s">
        <v>19</v>
      </c>
      <c r="N221" s="214" t="s">
        <v>42</v>
      </c>
      <c r="O221" s="86"/>
      <c r="P221" s="215">
        <f>O221*H221</f>
        <v>0</v>
      </c>
      <c r="Q221" s="215">
        <v>0.061719999999999997</v>
      </c>
      <c r="R221" s="215">
        <f>Q221*H221</f>
        <v>1.3578399999999999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144</v>
      </c>
      <c r="AT221" s="217" t="s">
        <v>139</v>
      </c>
      <c r="AU221" s="217" t="s">
        <v>81</v>
      </c>
      <c r="AY221" s="19" t="s">
        <v>137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79</v>
      </c>
      <c r="BK221" s="218">
        <f>ROUND(I221*H221,2)</f>
        <v>0</v>
      </c>
      <c r="BL221" s="19" t="s">
        <v>144</v>
      </c>
      <c r="BM221" s="217" t="s">
        <v>637</v>
      </c>
    </row>
    <row r="222" s="2" customFormat="1">
      <c r="A222" s="40"/>
      <c r="B222" s="41"/>
      <c r="C222" s="42"/>
      <c r="D222" s="219" t="s">
        <v>146</v>
      </c>
      <c r="E222" s="42"/>
      <c r="F222" s="220" t="s">
        <v>638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146</v>
      </c>
      <c r="AU222" s="19" t="s">
        <v>81</v>
      </c>
    </row>
    <row r="223" s="13" customFormat="1">
      <c r="A223" s="13"/>
      <c r="B223" s="224"/>
      <c r="C223" s="225"/>
      <c r="D223" s="226" t="s">
        <v>148</v>
      </c>
      <c r="E223" s="227" t="s">
        <v>19</v>
      </c>
      <c r="F223" s="228" t="s">
        <v>513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148</v>
      </c>
      <c r="AU223" s="234" t="s">
        <v>81</v>
      </c>
      <c r="AV223" s="13" t="s">
        <v>79</v>
      </c>
      <c r="AW223" s="13" t="s">
        <v>33</v>
      </c>
      <c r="AX223" s="13" t="s">
        <v>71</v>
      </c>
      <c r="AY223" s="234" t="s">
        <v>137</v>
      </c>
    </row>
    <row r="224" s="14" customFormat="1">
      <c r="A224" s="14"/>
      <c r="B224" s="235"/>
      <c r="C224" s="236"/>
      <c r="D224" s="226" t="s">
        <v>148</v>
      </c>
      <c r="E224" s="237" t="s">
        <v>19</v>
      </c>
      <c r="F224" s="238" t="s">
        <v>639</v>
      </c>
      <c r="G224" s="236"/>
      <c r="H224" s="239">
        <v>27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148</v>
      </c>
      <c r="AU224" s="245" t="s">
        <v>81</v>
      </c>
      <c r="AV224" s="14" t="s">
        <v>81</v>
      </c>
      <c r="AW224" s="14" t="s">
        <v>33</v>
      </c>
      <c r="AX224" s="14" t="s">
        <v>71</v>
      </c>
      <c r="AY224" s="245" t="s">
        <v>137</v>
      </c>
    </row>
    <row r="225" s="14" customFormat="1">
      <c r="A225" s="14"/>
      <c r="B225" s="235"/>
      <c r="C225" s="236"/>
      <c r="D225" s="226" t="s">
        <v>148</v>
      </c>
      <c r="E225" s="237" t="s">
        <v>19</v>
      </c>
      <c r="F225" s="238" t="s">
        <v>640</v>
      </c>
      <c r="G225" s="236"/>
      <c r="H225" s="239">
        <v>-5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148</v>
      </c>
      <c r="AU225" s="245" t="s">
        <v>81</v>
      </c>
      <c r="AV225" s="14" t="s">
        <v>81</v>
      </c>
      <c r="AW225" s="14" t="s">
        <v>33</v>
      </c>
      <c r="AX225" s="14" t="s">
        <v>71</v>
      </c>
      <c r="AY225" s="245" t="s">
        <v>137</v>
      </c>
    </row>
    <row r="226" s="15" customFormat="1">
      <c r="A226" s="15"/>
      <c r="B226" s="256"/>
      <c r="C226" s="257"/>
      <c r="D226" s="226" t="s">
        <v>148</v>
      </c>
      <c r="E226" s="258" t="s">
        <v>19</v>
      </c>
      <c r="F226" s="259" t="s">
        <v>220</v>
      </c>
      <c r="G226" s="257"/>
      <c r="H226" s="260">
        <v>22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6" t="s">
        <v>148</v>
      </c>
      <c r="AU226" s="266" t="s">
        <v>81</v>
      </c>
      <c r="AV226" s="15" t="s">
        <v>144</v>
      </c>
      <c r="AW226" s="15" t="s">
        <v>33</v>
      </c>
      <c r="AX226" s="15" t="s">
        <v>79</v>
      </c>
      <c r="AY226" s="266" t="s">
        <v>137</v>
      </c>
    </row>
    <row r="227" s="2" customFormat="1" ht="24.15" customHeight="1">
      <c r="A227" s="40"/>
      <c r="B227" s="41"/>
      <c r="C227" s="206" t="s">
        <v>294</v>
      </c>
      <c r="D227" s="206" t="s">
        <v>139</v>
      </c>
      <c r="E227" s="207" t="s">
        <v>641</v>
      </c>
      <c r="F227" s="208" t="s">
        <v>642</v>
      </c>
      <c r="G227" s="209" t="s">
        <v>160</v>
      </c>
      <c r="H227" s="210">
        <v>284.13099999999997</v>
      </c>
      <c r="I227" s="211"/>
      <c r="J227" s="212">
        <f>ROUND(I227*H227,2)</f>
        <v>0</v>
      </c>
      <c r="K227" s="208" t="s">
        <v>143</v>
      </c>
      <c r="L227" s="46"/>
      <c r="M227" s="213" t="s">
        <v>19</v>
      </c>
      <c r="N227" s="214" t="s">
        <v>42</v>
      </c>
      <c r="O227" s="86"/>
      <c r="P227" s="215">
        <f>O227*H227</f>
        <v>0</v>
      </c>
      <c r="Q227" s="215">
        <v>0.079210000000000003</v>
      </c>
      <c r="R227" s="215">
        <f>Q227*H227</f>
        <v>22.506016509999998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144</v>
      </c>
      <c r="AT227" s="217" t="s">
        <v>139</v>
      </c>
      <c r="AU227" s="217" t="s">
        <v>81</v>
      </c>
      <c r="AY227" s="19" t="s">
        <v>137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79</v>
      </c>
      <c r="BK227" s="218">
        <f>ROUND(I227*H227,2)</f>
        <v>0</v>
      </c>
      <c r="BL227" s="19" t="s">
        <v>144</v>
      </c>
      <c r="BM227" s="217" t="s">
        <v>643</v>
      </c>
    </row>
    <row r="228" s="2" customFormat="1">
      <c r="A228" s="40"/>
      <c r="B228" s="41"/>
      <c r="C228" s="42"/>
      <c r="D228" s="219" t="s">
        <v>146</v>
      </c>
      <c r="E228" s="42"/>
      <c r="F228" s="220" t="s">
        <v>644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146</v>
      </c>
      <c r="AU228" s="19" t="s">
        <v>81</v>
      </c>
    </row>
    <row r="229" s="13" customFormat="1">
      <c r="A229" s="13"/>
      <c r="B229" s="224"/>
      <c r="C229" s="225"/>
      <c r="D229" s="226" t="s">
        <v>148</v>
      </c>
      <c r="E229" s="227" t="s">
        <v>19</v>
      </c>
      <c r="F229" s="228" t="s">
        <v>513</v>
      </c>
      <c r="G229" s="225"/>
      <c r="H229" s="227" t="s">
        <v>19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148</v>
      </c>
      <c r="AU229" s="234" t="s">
        <v>81</v>
      </c>
      <c r="AV229" s="13" t="s">
        <v>79</v>
      </c>
      <c r="AW229" s="13" t="s">
        <v>33</v>
      </c>
      <c r="AX229" s="13" t="s">
        <v>71</v>
      </c>
      <c r="AY229" s="234" t="s">
        <v>137</v>
      </c>
    </row>
    <row r="230" s="14" customFormat="1">
      <c r="A230" s="14"/>
      <c r="B230" s="235"/>
      <c r="C230" s="236"/>
      <c r="D230" s="226" t="s">
        <v>148</v>
      </c>
      <c r="E230" s="237" t="s">
        <v>19</v>
      </c>
      <c r="F230" s="238" t="s">
        <v>645</v>
      </c>
      <c r="G230" s="236"/>
      <c r="H230" s="239">
        <v>108.351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148</v>
      </c>
      <c r="AU230" s="245" t="s">
        <v>81</v>
      </c>
      <c r="AV230" s="14" t="s">
        <v>81</v>
      </c>
      <c r="AW230" s="14" t="s">
        <v>33</v>
      </c>
      <c r="AX230" s="14" t="s">
        <v>71</v>
      </c>
      <c r="AY230" s="245" t="s">
        <v>137</v>
      </c>
    </row>
    <row r="231" s="14" customFormat="1">
      <c r="A231" s="14"/>
      <c r="B231" s="235"/>
      <c r="C231" s="236"/>
      <c r="D231" s="226" t="s">
        <v>148</v>
      </c>
      <c r="E231" s="237" t="s">
        <v>19</v>
      </c>
      <c r="F231" s="238" t="s">
        <v>646</v>
      </c>
      <c r="G231" s="236"/>
      <c r="H231" s="239">
        <v>110.43000000000001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148</v>
      </c>
      <c r="AU231" s="245" t="s">
        <v>81</v>
      </c>
      <c r="AV231" s="14" t="s">
        <v>81</v>
      </c>
      <c r="AW231" s="14" t="s">
        <v>33</v>
      </c>
      <c r="AX231" s="14" t="s">
        <v>71</v>
      </c>
      <c r="AY231" s="245" t="s">
        <v>137</v>
      </c>
    </row>
    <row r="232" s="14" customFormat="1">
      <c r="A232" s="14"/>
      <c r="B232" s="235"/>
      <c r="C232" s="236"/>
      <c r="D232" s="226" t="s">
        <v>148</v>
      </c>
      <c r="E232" s="237" t="s">
        <v>19</v>
      </c>
      <c r="F232" s="238" t="s">
        <v>647</v>
      </c>
      <c r="G232" s="236"/>
      <c r="H232" s="239">
        <v>71.549999999999997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148</v>
      </c>
      <c r="AU232" s="245" t="s">
        <v>81</v>
      </c>
      <c r="AV232" s="14" t="s">
        <v>81</v>
      </c>
      <c r="AW232" s="14" t="s">
        <v>33</v>
      </c>
      <c r="AX232" s="14" t="s">
        <v>71</v>
      </c>
      <c r="AY232" s="245" t="s">
        <v>137</v>
      </c>
    </row>
    <row r="233" s="14" customFormat="1">
      <c r="A233" s="14"/>
      <c r="B233" s="235"/>
      <c r="C233" s="236"/>
      <c r="D233" s="226" t="s">
        <v>148</v>
      </c>
      <c r="E233" s="237" t="s">
        <v>19</v>
      </c>
      <c r="F233" s="238" t="s">
        <v>648</v>
      </c>
      <c r="G233" s="236"/>
      <c r="H233" s="239">
        <v>-6.2000000000000002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148</v>
      </c>
      <c r="AU233" s="245" t="s">
        <v>81</v>
      </c>
      <c r="AV233" s="14" t="s">
        <v>81</v>
      </c>
      <c r="AW233" s="14" t="s">
        <v>33</v>
      </c>
      <c r="AX233" s="14" t="s">
        <v>71</v>
      </c>
      <c r="AY233" s="245" t="s">
        <v>137</v>
      </c>
    </row>
    <row r="234" s="15" customFormat="1">
      <c r="A234" s="15"/>
      <c r="B234" s="256"/>
      <c r="C234" s="257"/>
      <c r="D234" s="226" t="s">
        <v>148</v>
      </c>
      <c r="E234" s="258" t="s">
        <v>19</v>
      </c>
      <c r="F234" s="259" t="s">
        <v>220</v>
      </c>
      <c r="G234" s="257"/>
      <c r="H234" s="260">
        <v>284.13099999999997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6" t="s">
        <v>148</v>
      </c>
      <c r="AU234" s="266" t="s">
        <v>81</v>
      </c>
      <c r="AV234" s="15" t="s">
        <v>144</v>
      </c>
      <c r="AW234" s="15" t="s">
        <v>33</v>
      </c>
      <c r="AX234" s="15" t="s">
        <v>79</v>
      </c>
      <c r="AY234" s="266" t="s">
        <v>137</v>
      </c>
    </row>
    <row r="235" s="2" customFormat="1" ht="16.5" customHeight="1">
      <c r="A235" s="40"/>
      <c r="B235" s="41"/>
      <c r="C235" s="206" t="s">
        <v>301</v>
      </c>
      <c r="D235" s="206" t="s">
        <v>139</v>
      </c>
      <c r="E235" s="207" t="s">
        <v>649</v>
      </c>
      <c r="F235" s="208" t="s">
        <v>650</v>
      </c>
      <c r="G235" s="209" t="s">
        <v>160</v>
      </c>
      <c r="H235" s="210">
        <v>45</v>
      </c>
      <c r="I235" s="211"/>
      <c r="J235" s="212">
        <f>ROUND(I235*H235,2)</f>
        <v>0</v>
      </c>
      <c r="K235" s="208" t="s">
        <v>143</v>
      </c>
      <c r="L235" s="46"/>
      <c r="M235" s="213" t="s">
        <v>19</v>
      </c>
      <c r="N235" s="214" t="s">
        <v>42</v>
      </c>
      <c r="O235" s="86"/>
      <c r="P235" s="215">
        <f>O235*H235</f>
        <v>0</v>
      </c>
      <c r="Q235" s="215">
        <v>0.25364999999999999</v>
      </c>
      <c r="R235" s="215">
        <f>Q235*H235</f>
        <v>11.414249999999999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144</v>
      </c>
      <c r="AT235" s="217" t="s">
        <v>139</v>
      </c>
      <c r="AU235" s="217" t="s">
        <v>81</v>
      </c>
      <c r="AY235" s="19" t="s">
        <v>137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79</v>
      </c>
      <c r="BK235" s="218">
        <f>ROUND(I235*H235,2)</f>
        <v>0</v>
      </c>
      <c r="BL235" s="19" t="s">
        <v>144</v>
      </c>
      <c r="BM235" s="217" t="s">
        <v>651</v>
      </c>
    </row>
    <row r="236" s="2" customFormat="1">
      <c r="A236" s="40"/>
      <c r="B236" s="41"/>
      <c r="C236" s="42"/>
      <c r="D236" s="219" t="s">
        <v>146</v>
      </c>
      <c r="E236" s="42"/>
      <c r="F236" s="220" t="s">
        <v>652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146</v>
      </c>
      <c r="AU236" s="19" t="s">
        <v>81</v>
      </c>
    </row>
    <row r="237" s="13" customFormat="1">
      <c r="A237" s="13"/>
      <c r="B237" s="224"/>
      <c r="C237" s="225"/>
      <c r="D237" s="226" t="s">
        <v>148</v>
      </c>
      <c r="E237" s="227" t="s">
        <v>19</v>
      </c>
      <c r="F237" s="228" t="s">
        <v>513</v>
      </c>
      <c r="G237" s="225"/>
      <c r="H237" s="227" t="s">
        <v>19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148</v>
      </c>
      <c r="AU237" s="234" t="s">
        <v>81</v>
      </c>
      <c r="AV237" s="13" t="s">
        <v>79</v>
      </c>
      <c r="AW237" s="13" t="s">
        <v>33</v>
      </c>
      <c r="AX237" s="13" t="s">
        <v>71</v>
      </c>
      <c r="AY237" s="234" t="s">
        <v>137</v>
      </c>
    </row>
    <row r="238" s="14" customFormat="1">
      <c r="A238" s="14"/>
      <c r="B238" s="235"/>
      <c r="C238" s="236"/>
      <c r="D238" s="226" t="s">
        <v>148</v>
      </c>
      <c r="E238" s="237" t="s">
        <v>19</v>
      </c>
      <c r="F238" s="238" t="s">
        <v>653</v>
      </c>
      <c r="G238" s="236"/>
      <c r="H238" s="239">
        <v>45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148</v>
      </c>
      <c r="AU238" s="245" t="s">
        <v>81</v>
      </c>
      <c r="AV238" s="14" t="s">
        <v>81</v>
      </c>
      <c r="AW238" s="14" t="s">
        <v>33</v>
      </c>
      <c r="AX238" s="14" t="s">
        <v>79</v>
      </c>
      <c r="AY238" s="245" t="s">
        <v>137</v>
      </c>
    </row>
    <row r="239" s="12" customFormat="1" ht="22.8" customHeight="1">
      <c r="A239" s="12"/>
      <c r="B239" s="190"/>
      <c r="C239" s="191"/>
      <c r="D239" s="192" t="s">
        <v>70</v>
      </c>
      <c r="E239" s="204" t="s">
        <v>144</v>
      </c>
      <c r="F239" s="204" t="s">
        <v>654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SUM(P240:P305)</f>
        <v>0</v>
      </c>
      <c r="Q239" s="198"/>
      <c r="R239" s="199">
        <f>SUM(R240:R305)</f>
        <v>25.372105999999999</v>
      </c>
      <c r="S239" s="198"/>
      <c r="T239" s="200">
        <f>SUM(T240:T305)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79</v>
      </c>
      <c r="AT239" s="202" t="s">
        <v>70</v>
      </c>
      <c r="AU239" s="202" t="s">
        <v>79</v>
      </c>
      <c r="AY239" s="201" t="s">
        <v>137</v>
      </c>
      <c r="BK239" s="203">
        <f>SUM(BK240:BK305)</f>
        <v>0</v>
      </c>
    </row>
    <row r="240" s="2" customFormat="1" ht="24.15" customHeight="1">
      <c r="A240" s="40"/>
      <c r="B240" s="41"/>
      <c r="C240" s="206" t="s">
        <v>309</v>
      </c>
      <c r="D240" s="206" t="s">
        <v>139</v>
      </c>
      <c r="E240" s="207" t="s">
        <v>655</v>
      </c>
      <c r="F240" s="208" t="s">
        <v>656</v>
      </c>
      <c r="G240" s="209" t="s">
        <v>142</v>
      </c>
      <c r="H240" s="210">
        <v>3.6190000000000002</v>
      </c>
      <c r="I240" s="211"/>
      <c r="J240" s="212">
        <f>ROUND(I240*H240,2)</f>
        <v>0</v>
      </c>
      <c r="K240" s="208" t="s">
        <v>143</v>
      </c>
      <c r="L240" s="46"/>
      <c r="M240" s="213" t="s">
        <v>19</v>
      </c>
      <c r="N240" s="214" t="s">
        <v>42</v>
      </c>
      <c r="O240" s="86"/>
      <c r="P240" s="215">
        <f>O240*H240</f>
        <v>0</v>
      </c>
      <c r="Q240" s="215">
        <v>2.5020099999999998</v>
      </c>
      <c r="R240" s="215">
        <f>Q240*H240</f>
        <v>9.0547741899999998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144</v>
      </c>
      <c r="AT240" s="217" t="s">
        <v>139</v>
      </c>
      <c r="AU240" s="217" t="s">
        <v>81</v>
      </c>
      <c r="AY240" s="19" t="s">
        <v>137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79</v>
      </c>
      <c r="BK240" s="218">
        <f>ROUND(I240*H240,2)</f>
        <v>0</v>
      </c>
      <c r="BL240" s="19" t="s">
        <v>144</v>
      </c>
      <c r="BM240" s="217" t="s">
        <v>657</v>
      </c>
    </row>
    <row r="241" s="2" customFormat="1">
      <c r="A241" s="40"/>
      <c r="B241" s="41"/>
      <c r="C241" s="42"/>
      <c r="D241" s="219" t="s">
        <v>146</v>
      </c>
      <c r="E241" s="42"/>
      <c r="F241" s="220" t="s">
        <v>658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146</v>
      </c>
      <c r="AU241" s="19" t="s">
        <v>81</v>
      </c>
    </row>
    <row r="242" s="13" customFormat="1">
      <c r="A242" s="13"/>
      <c r="B242" s="224"/>
      <c r="C242" s="225"/>
      <c r="D242" s="226" t="s">
        <v>148</v>
      </c>
      <c r="E242" s="227" t="s">
        <v>19</v>
      </c>
      <c r="F242" s="228" t="s">
        <v>513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148</v>
      </c>
      <c r="AU242" s="234" t="s">
        <v>81</v>
      </c>
      <c r="AV242" s="13" t="s">
        <v>79</v>
      </c>
      <c r="AW242" s="13" t="s">
        <v>33</v>
      </c>
      <c r="AX242" s="13" t="s">
        <v>71</v>
      </c>
      <c r="AY242" s="234" t="s">
        <v>137</v>
      </c>
    </row>
    <row r="243" s="14" customFormat="1">
      <c r="A243" s="14"/>
      <c r="B243" s="235"/>
      <c r="C243" s="236"/>
      <c r="D243" s="226" t="s">
        <v>148</v>
      </c>
      <c r="E243" s="237" t="s">
        <v>19</v>
      </c>
      <c r="F243" s="238" t="s">
        <v>659</v>
      </c>
      <c r="G243" s="236"/>
      <c r="H243" s="239">
        <v>1.3700000000000001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148</v>
      </c>
      <c r="AU243" s="245" t="s">
        <v>81</v>
      </c>
      <c r="AV243" s="14" t="s">
        <v>81</v>
      </c>
      <c r="AW243" s="14" t="s">
        <v>33</v>
      </c>
      <c r="AX243" s="14" t="s">
        <v>71</v>
      </c>
      <c r="AY243" s="245" t="s">
        <v>137</v>
      </c>
    </row>
    <row r="244" s="14" customFormat="1">
      <c r="A244" s="14"/>
      <c r="B244" s="235"/>
      <c r="C244" s="236"/>
      <c r="D244" s="226" t="s">
        <v>148</v>
      </c>
      <c r="E244" s="237" t="s">
        <v>19</v>
      </c>
      <c r="F244" s="238" t="s">
        <v>660</v>
      </c>
      <c r="G244" s="236"/>
      <c r="H244" s="239">
        <v>2.2490000000000001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148</v>
      </c>
      <c r="AU244" s="245" t="s">
        <v>81</v>
      </c>
      <c r="AV244" s="14" t="s">
        <v>81</v>
      </c>
      <c r="AW244" s="14" t="s">
        <v>33</v>
      </c>
      <c r="AX244" s="14" t="s">
        <v>71</v>
      </c>
      <c r="AY244" s="245" t="s">
        <v>137</v>
      </c>
    </row>
    <row r="245" s="15" customFormat="1">
      <c r="A245" s="15"/>
      <c r="B245" s="256"/>
      <c r="C245" s="257"/>
      <c r="D245" s="226" t="s">
        <v>148</v>
      </c>
      <c r="E245" s="258" t="s">
        <v>19</v>
      </c>
      <c r="F245" s="259" t="s">
        <v>220</v>
      </c>
      <c r="G245" s="257"/>
      <c r="H245" s="260">
        <v>3.6190000000000002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148</v>
      </c>
      <c r="AU245" s="266" t="s">
        <v>81</v>
      </c>
      <c r="AV245" s="15" t="s">
        <v>144</v>
      </c>
      <c r="AW245" s="15" t="s">
        <v>33</v>
      </c>
      <c r="AX245" s="15" t="s">
        <v>79</v>
      </c>
      <c r="AY245" s="266" t="s">
        <v>137</v>
      </c>
    </row>
    <row r="246" s="2" customFormat="1" ht="21.75" customHeight="1">
      <c r="A246" s="40"/>
      <c r="B246" s="41"/>
      <c r="C246" s="206" t="s">
        <v>315</v>
      </c>
      <c r="D246" s="206" t="s">
        <v>139</v>
      </c>
      <c r="E246" s="207" t="s">
        <v>661</v>
      </c>
      <c r="F246" s="208" t="s">
        <v>662</v>
      </c>
      <c r="G246" s="209" t="s">
        <v>160</v>
      </c>
      <c r="H246" s="210">
        <v>7.8230000000000004</v>
      </c>
      <c r="I246" s="211"/>
      <c r="J246" s="212">
        <f>ROUND(I246*H246,2)</f>
        <v>0</v>
      </c>
      <c r="K246" s="208" t="s">
        <v>143</v>
      </c>
      <c r="L246" s="46"/>
      <c r="M246" s="213" t="s">
        <v>19</v>
      </c>
      <c r="N246" s="214" t="s">
        <v>42</v>
      </c>
      <c r="O246" s="86"/>
      <c r="P246" s="215">
        <f>O246*H246</f>
        <v>0</v>
      </c>
      <c r="Q246" s="215">
        <v>0.0053299999999999997</v>
      </c>
      <c r="R246" s="215">
        <f>Q246*H246</f>
        <v>0.041696589999999999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144</v>
      </c>
      <c r="AT246" s="217" t="s">
        <v>139</v>
      </c>
      <c r="AU246" s="217" t="s">
        <v>81</v>
      </c>
      <c r="AY246" s="19" t="s">
        <v>137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79</v>
      </c>
      <c r="BK246" s="218">
        <f>ROUND(I246*H246,2)</f>
        <v>0</v>
      </c>
      <c r="BL246" s="19" t="s">
        <v>144</v>
      </c>
      <c r="BM246" s="217" t="s">
        <v>663</v>
      </c>
    </row>
    <row r="247" s="2" customFormat="1">
      <c r="A247" s="40"/>
      <c r="B247" s="41"/>
      <c r="C247" s="42"/>
      <c r="D247" s="219" t="s">
        <v>146</v>
      </c>
      <c r="E247" s="42"/>
      <c r="F247" s="220" t="s">
        <v>664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146</v>
      </c>
      <c r="AU247" s="19" t="s">
        <v>81</v>
      </c>
    </row>
    <row r="248" s="14" customFormat="1">
      <c r="A248" s="14"/>
      <c r="B248" s="235"/>
      <c r="C248" s="236"/>
      <c r="D248" s="226" t="s">
        <v>148</v>
      </c>
      <c r="E248" s="237" t="s">
        <v>19</v>
      </c>
      <c r="F248" s="238" t="s">
        <v>665</v>
      </c>
      <c r="G248" s="236"/>
      <c r="H248" s="239">
        <v>7.8230000000000004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148</v>
      </c>
      <c r="AU248" s="245" t="s">
        <v>81</v>
      </c>
      <c r="AV248" s="14" t="s">
        <v>81</v>
      </c>
      <c r="AW248" s="14" t="s">
        <v>33</v>
      </c>
      <c r="AX248" s="14" t="s">
        <v>79</v>
      </c>
      <c r="AY248" s="245" t="s">
        <v>137</v>
      </c>
    </row>
    <row r="249" s="2" customFormat="1" ht="24.15" customHeight="1">
      <c r="A249" s="40"/>
      <c r="B249" s="41"/>
      <c r="C249" s="206" t="s">
        <v>322</v>
      </c>
      <c r="D249" s="206" t="s">
        <v>139</v>
      </c>
      <c r="E249" s="207" t="s">
        <v>666</v>
      </c>
      <c r="F249" s="208" t="s">
        <v>667</v>
      </c>
      <c r="G249" s="209" t="s">
        <v>160</v>
      </c>
      <c r="H249" s="210">
        <v>7.8230000000000004</v>
      </c>
      <c r="I249" s="211"/>
      <c r="J249" s="212">
        <f>ROUND(I249*H249,2)</f>
        <v>0</v>
      </c>
      <c r="K249" s="208" t="s">
        <v>143</v>
      </c>
      <c r="L249" s="46"/>
      <c r="M249" s="213" t="s">
        <v>19</v>
      </c>
      <c r="N249" s="214" t="s">
        <v>42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144</v>
      </c>
      <c r="AT249" s="217" t="s">
        <v>139</v>
      </c>
      <c r="AU249" s="217" t="s">
        <v>81</v>
      </c>
      <c r="AY249" s="19" t="s">
        <v>137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79</v>
      </c>
      <c r="BK249" s="218">
        <f>ROUND(I249*H249,2)</f>
        <v>0</v>
      </c>
      <c r="BL249" s="19" t="s">
        <v>144</v>
      </c>
      <c r="BM249" s="217" t="s">
        <v>668</v>
      </c>
    </row>
    <row r="250" s="2" customFormat="1">
      <c r="A250" s="40"/>
      <c r="B250" s="41"/>
      <c r="C250" s="42"/>
      <c r="D250" s="219" t="s">
        <v>146</v>
      </c>
      <c r="E250" s="42"/>
      <c r="F250" s="220" t="s">
        <v>669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146</v>
      </c>
      <c r="AU250" s="19" t="s">
        <v>81</v>
      </c>
    </row>
    <row r="251" s="14" customFormat="1">
      <c r="A251" s="14"/>
      <c r="B251" s="235"/>
      <c r="C251" s="236"/>
      <c r="D251" s="226" t="s">
        <v>148</v>
      </c>
      <c r="E251" s="237" t="s">
        <v>19</v>
      </c>
      <c r="F251" s="238" t="s">
        <v>665</v>
      </c>
      <c r="G251" s="236"/>
      <c r="H251" s="239">
        <v>7.8230000000000004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148</v>
      </c>
      <c r="AU251" s="245" t="s">
        <v>81</v>
      </c>
      <c r="AV251" s="14" t="s">
        <v>81</v>
      </c>
      <c r="AW251" s="14" t="s">
        <v>33</v>
      </c>
      <c r="AX251" s="14" t="s">
        <v>79</v>
      </c>
      <c r="AY251" s="245" t="s">
        <v>137</v>
      </c>
    </row>
    <row r="252" s="2" customFormat="1" ht="49.05" customHeight="1">
      <c r="A252" s="40"/>
      <c r="B252" s="41"/>
      <c r="C252" s="206" t="s">
        <v>329</v>
      </c>
      <c r="D252" s="206" t="s">
        <v>139</v>
      </c>
      <c r="E252" s="207" t="s">
        <v>670</v>
      </c>
      <c r="F252" s="208" t="s">
        <v>671</v>
      </c>
      <c r="G252" s="209" t="s">
        <v>160</v>
      </c>
      <c r="H252" s="210">
        <v>18.745000000000001</v>
      </c>
      <c r="I252" s="211"/>
      <c r="J252" s="212">
        <f>ROUND(I252*H252,2)</f>
        <v>0</v>
      </c>
      <c r="K252" s="208" t="s">
        <v>143</v>
      </c>
      <c r="L252" s="46"/>
      <c r="M252" s="213" t="s">
        <v>19</v>
      </c>
      <c r="N252" s="214" t="s">
        <v>42</v>
      </c>
      <c r="O252" s="86"/>
      <c r="P252" s="215">
        <f>O252*H252</f>
        <v>0</v>
      </c>
      <c r="Q252" s="215">
        <v>0.0073699999999999998</v>
      </c>
      <c r="R252" s="215">
        <f>Q252*H252</f>
        <v>0.13815065000000001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144</v>
      </c>
      <c r="AT252" s="217" t="s">
        <v>139</v>
      </c>
      <c r="AU252" s="217" t="s">
        <v>81</v>
      </c>
      <c r="AY252" s="19" t="s">
        <v>137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79</v>
      </c>
      <c r="BK252" s="218">
        <f>ROUND(I252*H252,2)</f>
        <v>0</v>
      </c>
      <c r="BL252" s="19" t="s">
        <v>144</v>
      </c>
      <c r="BM252" s="217" t="s">
        <v>672</v>
      </c>
    </row>
    <row r="253" s="2" customFormat="1">
      <c r="A253" s="40"/>
      <c r="B253" s="41"/>
      <c r="C253" s="42"/>
      <c r="D253" s="219" t="s">
        <v>146</v>
      </c>
      <c r="E253" s="42"/>
      <c r="F253" s="220" t="s">
        <v>673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146</v>
      </c>
      <c r="AU253" s="19" t="s">
        <v>81</v>
      </c>
    </row>
    <row r="254" s="13" customFormat="1">
      <c r="A254" s="13"/>
      <c r="B254" s="224"/>
      <c r="C254" s="225"/>
      <c r="D254" s="226" t="s">
        <v>148</v>
      </c>
      <c r="E254" s="227" t="s">
        <v>19</v>
      </c>
      <c r="F254" s="228" t="s">
        <v>513</v>
      </c>
      <c r="G254" s="225"/>
      <c r="H254" s="227" t="s">
        <v>19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148</v>
      </c>
      <c r="AU254" s="234" t="s">
        <v>81</v>
      </c>
      <c r="AV254" s="13" t="s">
        <v>79</v>
      </c>
      <c r="AW254" s="13" t="s">
        <v>33</v>
      </c>
      <c r="AX254" s="13" t="s">
        <v>71</v>
      </c>
      <c r="AY254" s="234" t="s">
        <v>137</v>
      </c>
    </row>
    <row r="255" s="14" customFormat="1">
      <c r="A255" s="14"/>
      <c r="B255" s="235"/>
      <c r="C255" s="236"/>
      <c r="D255" s="226" t="s">
        <v>148</v>
      </c>
      <c r="E255" s="237" t="s">
        <v>19</v>
      </c>
      <c r="F255" s="238" t="s">
        <v>674</v>
      </c>
      <c r="G255" s="236"/>
      <c r="H255" s="239">
        <v>18.745000000000001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148</v>
      </c>
      <c r="AU255" s="245" t="s">
        <v>81</v>
      </c>
      <c r="AV255" s="14" t="s">
        <v>81</v>
      </c>
      <c r="AW255" s="14" t="s">
        <v>33</v>
      </c>
      <c r="AX255" s="14" t="s">
        <v>79</v>
      </c>
      <c r="AY255" s="245" t="s">
        <v>137</v>
      </c>
    </row>
    <row r="256" s="2" customFormat="1" ht="24.15" customHeight="1">
      <c r="A256" s="40"/>
      <c r="B256" s="41"/>
      <c r="C256" s="206" t="s">
        <v>335</v>
      </c>
      <c r="D256" s="206" t="s">
        <v>139</v>
      </c>
      <c r="E256" s="207" t="s">
        <v>675</v>
      </c>
      <c r="F256" s="208" t="s">
        <v>676</v>
      </c>
      <c r="G256" s="209" t="s">
        <v>160</v>
      </c>
      <c r="H256" s="210">
        <v>5.4779999999999998</v>
      </c>
      <c r="I256" s="211"/>
      <c r="J256" s="212">
        <f>ROUND(I256*H256,2)</f>
        <v>0</v>
      </c>
      <c r="K256" s="208" t="s">
        <v>143</v>
      </c>
      <c r="L256" s="46"/>
      <c r="M256" s="213" t="s">
        <v>19</v>
      </c>
      <c r="N256" s="214" t="s">
        <v>42</v>
      </c>
      <c r="O256" s="86"/>
      <c r="P256" s="215">
        <f>O256*H256</f>
        <v>0</v>
      </c>
      <c r="Q256" s="215">
        <v>0.00080999999999999996</v>
      </c>
      <c r="R256" s="215">
        <f>Q256*H256</f>
        <v>0.0044371799999999998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144</v>
      </c>
      <c r="AT256" s="217" t="s">
        <v>139</v>
      </c>
      <c r="AU256" s="217" t="s">
        <v>81</v>
      </c>
      <c r="AY256" s="19" t="s">
        <v>137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79</v>
      </c>
      <c r="BK256" s="218">
        <f>ROUND(I256*H256,2)</f>
        <v>0</v>
      </c>
      <c r="BL256" s="19" t="s">
        <v>144</v>
      </c>
      <c r="BM256" s="217" t="s">
        <v>677</v>
      </c>
    </row>
    <row r="257" s="2" customFormat="1">
      <c r="A257" s="40"/>
      <c r="B257" s="41"/>
      <c r="C257" s="42"/>
      <c r="D257" s="219" t="s">
        <v>146</v>
      </c>
      <c r="E257" s="42"/>
      <c r="F257" s="220" t="s">
        <v>678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146</v>
      </c>
      <c r="AU257" s="19" t="s">
        <v>81</v>
      </c>
    </row>
    <row r="258" s="13" customFormat="1">
      <c r="A258" s="13"/>
      <c r="B258" s="224"/>
      <c r="C258" s="225"/>
      <c r="D258" s="226" t="s">
        <v>148</v>
      </c>
      <c r="E258" s="227" t="s">
        <v>19</v>
      </c>
      <c r="F258" s="228" t="s">
        <v>513</v>
      </c>
      <c r="G258" s="225"/>
      <c r="H258" s="227" t="s">
        <v>19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148</v>
      </c>
      <c r="AU258" s="234" t="s">
        <v>81</v>
      </c>
      <c r="AV258" s="13" t="s">
        <v>79</v>
      </c>
      <c r="AW258" s="13" t="s">
        <v>33</v>
      </c>
      <c r="AX258" s="13" t="s">
        <v>71</v>
      </c>
      <c r="AY258" s="234" t="s">
        <v>137</v>
      </c>
    </row>
    <row r="259" s="14" customFormat="1">
      <c r="A259" s="14"/>
      <c r="B259" s="235"/>
      <c r="C259" s="236"/>
      <c r="D259" s="226" t="s">
        <v>148</v>
      </c>
      <c r="E259" s="237" t="s">
        <v>19</v>
      </c>
      <c r="F259" s="238" t="s">
        <v>679</v>
      </c>
      <c r="G259" s="236"/>
      <c r="H259" s="239">
        <v>5.4779999999999998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148</v>
      </c>
      <c r="AU259" s="245" t="s">
        <v>81</v>
      </c>
      <c r="AV259" s="14" t="s">
        <v>81</v>
      </c>
      <c r="AW259" s="14" t="s">
        <v>33</v>
      </c>
      <c r="AX259" s="14" t="s">
        <v>79</v>
      </c>
      <c r="AY259" s="245" t="s">
        <v>137</v>
      </c>
    </row>
    <row r="260" s="2" customFormat="1" ht="24.15" customHeight="1">
      <c r="A260" s="40"/>
      <c r="B260" s="41"/>
      <c r="C260" s="206" t="s">
        <v>341</v>
      </c>
      <c r="D260" s="206" t="s">
        <v>139</v>
      </c>
      <c r="E260" s="207" t="s">
        <v>680</v>
      </c>
      <c r="F260" s="208" t="s">
        <v>681</v>
      </c>
      <c r="G260" s="209" t="s">
        <v>160</v>
      </c>
      <c r="H260" s="210">
        <v>5.4779999999999998</v>
      </c>
      <c r="I260" s="211"/>
      <c r="J260" s="212">
        <f>ROUND(I260*H260,2)</f>
        <v>0</v>
      </c>
      <c r="K260" s="208" t="s">
        <v>143</v>
      </c>
      <c r="L260" s="46"/>
      <c r="M260" s="213" t="s">
        <v>19</v>
      </c>
      <c r="N260" s="214" t="s">
        <v>42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144</v>
      </c>
      <c r="AT260" s="217" t="s">
        <v>139</v>
      </c>
      <c r="AU260" s="217" t="s">
        <v>81</v>
      </c>
      <c r="AY260" s="19" t="s">
        <v>137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79</v>
      </c>
      <c r="BK260" s="218">
        <f>ROUND(I260*H260,2)</f>
        <v>0</v>
      </c>
      <c r="BL260" s="19" t="s">
        <v>144</v>
      </c>
      <c r="BM260" s="217" t="s">
        <v>682</v>
      </c>
    </row>
    <row r="261" s="2" customFormat="1">
      <c r="A261" s="40"/>
      <c r="B261" s="41"/>
      <c r="C261" s="42"/>
      <c r="D261" s="219" t="s">
        <v>146</v>
      </c>
      <c r="E261" s="42"/>
      <c r="F261" s="220" t="s">
        <v>683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146</v>
      </c>
      <c r="AU261" s="19" t="s">
        <v>81</v>
      </c>
    </row>
    <row r="262" s="13" customFormat="1">
      <c r="A262" s="13"/>
      <c r="B262" s="224"/>
      <c r="C262" s="225"/>
      <c r="D262" s="226" t="s">
        <v>148</v>
      </c>
      <c r="E262" s="227" t="s">
        <v>19</v>
      </c>
      <c r="F262" s="228" t="s">
        <v>513</v>
      </c>
      <c r="G262" s="225"/>
      <c r="H262" s="227" t="s">
        <v>19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148</v>
      </c>
      <c r="AU262" s="234" t="s">
        <v>81</v>
      </c>
      <c r="AV262" s="13" t="s">
        <v>79</v>
      </c>
      <c r="AW262" s="13" t="s">
        <v>33</v>
      </c>
      <c r="AX262" s="13" t="s">
        <v>71</v>
      </c>
      <c r="AY262" s="234" t="s">
        <v>137</v>
      </c>
    </row>
    <row r="263" s="14" customFormat="1">
      <c r="A263" s="14"/>
      <c r="B263" s="235"/>
      <c r="C263" s="236"/>
      <c r="D263" s="226" t="s">
        <v>148</v>
      </c>
      <c r="E263" s="237" t="s">
        <v>19</v>
      </c>
      <c r="F263" s="238" t="s">
        <v>679</v>
      </c>
      <c r="G263" s="236"/>
      <c r="H263" s="239">
        <v>5.4779999999999998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148</v>
      </c>
      <c r="AU263" s="245" t="s">
        <v>81</v>
      </c>
      <c r="AV263" s="14" t="s">
        <v>81</v>
      </c>
      <c r="AW263" s="14" t="s">
        <v>33</v>
      </c>
      <c r="AX263" s="14" t="s">
        <v>79</v>
      </c>
      <c r="AY263" s="245" t="s">
        <v>137</v>
      </c>
    </row>
    <row r="264" s="2" customFormat="1" ht="44.25" customHeight="1">
      <c r="A264" s="40"/>
      <c r="B264" s="41"/>
      <c r="C264" s="206" t="s">
        <v>348</v>
      </c>
      <c r="D264" s="206" t="s">
        <v>139</v>
      </c>
      <c r="E264" s="207" t="s">
        <v>684</v>
      </c>
      <c r="F264" s="208" t="s">
        <v>685</v>
      </c>
      <c r="G264" s="209" t="s">
        <v>194</v>
      </c>
      <c r="H264" s="210">
        <v>0.54300000000000004</v>
      </c>
      <c r="I264" s="211"/>
      <c r="J264" s="212">
        <f>ROUND(I264*H264,2)</f>
        <v>0</v>
      </c>
      <c r="K264" s="208" t="s">
        <v>143</v>
      </c>
      <c r="L264" s="46"/>
      <c r="M264" s="213" t="s">
        <v>19</v>
      </c>
      <c r="N264" s="214" t="s">
        <v>42</v>
      </c>
      <c r="O264" s="86"/>
      <c r="P264" s="215">
        <f>O264*H264</f>
        <v>0</v>
      </c>
      <c r="Q264" s="215">
        <v>1.05555</v>
      </c>
      <c r="R264" s="215">
        <f>Q264*H264</f>
        <v>0.57316365000000002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144</v>
      </c>
      <c r="AT264" s="217" t="s">
        <v>139</v>
      </c>
      <c r="AU264" s="217" t="s">
        <v>81</v>
      </c>
      <c r="AY264" s="19" t="s">
        <v>137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79</v>
      </c>
      <c r="BK264" s="218">
        <f>ROUND(I264*H264,2)</f>
        <v>0</v>
      </c>
      <c r="BL264" s="19" t="s">
        <v>144</v>
      </c>
      <c r="BM264" s="217" t="s">
        <v>686</v>
      </c>
    </row>
    <row r="265" s="2" customFormat="1">
      <c r="A265" s="40"/>
      <c r="B265" s="41"/>
      <c r="C265" s="42"/>
      <c r="D265" s="219" t="s">
        <v>146</v>
      </c>
      <c r="E265" s="42"/>
      <c r="F265" s="220" t="s">
        <v>687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146</v>
      </c>
      <c r="AU265" s="19" t="s">
        <v>81</v>
      </c>
    </row>
    <row r="266" s="14" customFormat="1">
      <c r="A266" s="14"/>
      <c r="B266" s="235"/>
      <c r="C266" s="236"/>
      <c r="D266" s="226" t="s">
        <v>148</v>
      </c>
      <c r="E266" s="237" t="s">
        <v>19</v>
      </c>
      <c r="F266" s="238" t="s">
        <v>688</v>
      </c>
      <c r="G266" s="236"/>
      <c r="H266" s="239">
        <v>0.54300000000000004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148</v>
      </c>
      <c r="AU266" s="245" t="s">
        <v>81</v>
      </c>
      <c r="AV266" s="14" t="s">
        <v>81</v>
      </c>
      <c r="AW266" s="14" t="s">
        <v>33</v>
      </c>
      <c r="AX266" s="14" t="s">
        <v>79</v>
      </c>
      <c r="AY266" s="245" t="s">
        <v>137</v>
      </c>
    </row>
    <row r="267" s="2" customFormat="1" ht="24.15" customHeight="1">
      <c r="A267" s="40"/>
      <c r="B267" s="41"/>
      <c r="C267" s="206" t="s">
        <v>355</v>
      </c>
      <c r="D267" s="206" t="s">
        <v>139</v>
      </c>
      <c r="E267" s="207" t="s">
        <v>689</v>
      </c>
      <c r="F267" s="208" t="s">
        <v>690</v>
      </c>
      <c r="G267" s="209" t="s">
        <v>318</v>
      </c>
      <c r="H267" s="210">
        <v>56</v>
      </c>
      <c r="I267" s="211"/>
      <c r="J267" s="212">
        <f>ROUND(I267*H267,2)</f>
        <v>0</v>
      </c>
      <c r="K267" s="208" t="s">
        <v>143</v>
      </c>
      <c r="L267" s="46"/>
      <c r="M267" s="213" t="s">
        <v>19</v>
      </c>
      <c r="N267" s="214" t="s">
        <v>42</v>
      </c>
      <c r="O267" s="86"/>
      <c r="P267" s="215">
        <f>O267*H267</f>
        <v>0</v>
      </c>
      <c r="Q267" s="215">
        <v>0.058999999999999997</v>
      </c>
      <c r="R267" s="215">
        <f>Q267*H267</f>
        <v>3.3039999999999998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144</v>
      </c>
      <c r="AT267" s="217" t="s">
        <v>139</v>
      </c>
      <c r="AU267" s="217" t="s">
        <v>81</v>
      </c>
      <c r="AY267" s="19" t="s">
        <v>137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79</v>
      </c>
      <c r="BK267" s="218">
        <f>ROUND(I267*H267,2)</f>
        <v>0</v>
      </c>
      <c r="BL267" s="19" t="s">
        <v>144</v>
      </c>
      <c r="BM267" s="217" t="s">
        <v>691</v>
      </c>
    </row>
    <row r="268" s="2" customFormat="1">
      <c r="A268" s="40"/>
      <c r="B268" s="41"/>
      <c r="C268" s="42"/>
      <c r="D268" s="219" t="s">
        <v>146</v>
      </c>
      <c r="E268" s="42"/>
      <c r="F268" s="220" t="s">
        <v>692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146</v>
      </c>
      <c r="AU268" s="19" t="s">
        <v>81</v>
      </c>
    </row>
    <row r="269" s="13" customFormat="1">
      <c r="A269" s="13"/>
      <c r="B269" s="224"/>
      <c r="C269" s="225"/>
      <c r="D269" s="226" t="s">
        <v>148</v>
      </c>
      <c r="E269" s="227" t="s">
        <v>19</v>
      </c>
      <c r="F269" s="228" t="s">
        <v>513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148</v>
      </c>
      <c r="AU269" s="234" t="s">
        <v>81</v>
      </c>
      <c r="AV269" s="13" t="s">
        <v>79</v>
      </c>
      <c r="AW269" s="13" t="s">
        <v>33</v>
      </c>
      <c r="AX269" s="13" t="s">
        <v>71</v>
      </c>
      <c r="AY269" s="234" t="s">
        <v>137</v>
      </c>
    </row>
    <row r="270" s="13" customFormat="1">
      <c r="A270" s="13"/>
      <c r="B270" s="224"/>
      <c r="C270" s="225"/>
      <c r="D270" s="226" t="s">
        <v>148</v>
      </c>
      <c r="E270" s="227" t="s">
        <v>19</v>
      </c>
      <c r="F270" s="228" t="s">
        <v>693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148</v>
      </c>
      <c r="AU270" s="234" t="s">
        <v>81</v>
      </c>
      <c r="AV270" s="13" t="s">
        <v>79</v>
      </c>
      <c r="AW270" s="13" t="s">
        <v>33</v>
      </c>
      <c r="AX270" s="13" t="s">
        <v>71</v>
      </c>
      <c r="AY270" s="234" t="s">
        <v>137</v>
      </c>
    </row>
    <row r="271" s="14" customFormat="1">
      <c r="A271" s="14"/>
      <c r="B271" s="235"/>
      <c r="C271" s="236"/>
      <c r="D271" s="226" t="s">
        <v>148</v>
      </c>
      <c r="E271" s="237" t="s">
        <v>19</v>
      </c>
      <c r="F271" s="238" t="s">
        <v>694</v>
      </c>
      <c r="G271" s="236"/>
      <c r="H271" s="239">
        <v>56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148</v>
      </c>
      <c r="AU271" s="245" t="s">
        <v>81</v>
      </c>
      <c r="AV271" s="14" t="s">
        <v>81</v>
      </c>
      <c r="AW271" s="14" t="s">
        <v>33</v>
      </c>
      <c r="AX271" s="14" t="s">
        <v>79</v>
      </c>
      <c r="AY271" s="245" t="s">
        <v>137</v>
      </c>
    </row>
    <row r="272" s="2" customFormat="1" ht="24.15" customHeight="1">
      <c r="A272" s="40"/>
      <c r="B272" s="41"/>
      <c r="C272" s="206" t="s">
        <v>360</v>
      </c>
      <c r="D272" s="206" t="s">
        <v>139</v>
      </c>
      <c r="E272" s="207" t="s">
        <v>695</v>
      </c>
      <c r="F272" s="208" t="s">
        <v>696</v>
      </c>
      <c r="G272" s="209" t="s">
        <v>194</v>
      </c>
      <c r="H272" s="210">
        <v>2.1190000000000002</v>
      </c>
      <c r="I272" s="211"/>
      <c r="J272" s="212">
        <f>ROUND(I272*H272,2)</f>
        <v>0</v>
      </c>
      <c r="K272" s="208" t="s">
        <v>143</v>
      </c>
      <c r="L272" s="46"/>
      <c r="M272" s="213" t="s">
        <v>19</v>
      </c>
      <c r="N272" s="214" t="s">
        <v>42</v>
      </c>
      <c r="O272" s="86"/>
      <c r="P272" s="215">
        <f>O272*H272</f>
        <v>0</v>
      </c>
      <c r="Q272" s="215">
        <v>0.019539999999999998</v>
      </c>
      <c r="R272" s="215">
        <f>Q272*H272</f>
        <v>0.041405259999999999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144</v>
      </c>
      <c r="AT272" s="217" t="s">
        <v>139</v>
      </c>
      <c r="AU272" s="217" t="s">
        <v>81</v>
      </c>
      <c r="AY272" s="19" t="s">
        <v>137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79</v>
      </c>
      <c r="BK272" s="218">
        <f>ROUND(I272*H272,2)</f>
        <v>0</v>
      </c>
      <c r="BL272" s="19" t="s">
        <v>144</v>
      </c>
      <c r="BM272" s="217" t="s">
        <v>697</v>
      </c>
    </row>
    <row r="273" s="2" customFormat="1">
      <c r="A273" s="40"/>
      <c r="B273" s="41"/>
      <c r="C273" s="42"/>
      <c r="D273" s="219" t="s">
        <v>146</v>
      </c>
      <c r="E273" s="42"/>
      <c r="F273" s="220" t="s">
        <v>698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146</v>
      </c>
      <c r="AU273" s="19" t="s">
        <v>81</v>
      </c>
    </row>
    <row r="274" s="13" customFormat="1">
      <c r="A274" s="13"/>
      <c r="B274" s="224"/>
      <c r="C274" s="225"/>
      <c r="D274" s="226" t="s">
        <v>148</v>
      </c>
      <c r="E274" s="227" t="s">
        <v>19</v>
      </c>
      <c r="F274" s="228" t="s">
        <v>513</v>
      </c>
      <c r="G274" s="225"/>
      <c r="H274" s="227" t="s">
        <v>19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148</v>
      </c>
      <c r="AU274" s="234" t="s">
        <v>81</v>
      </c>
      <c r="AV274" s="13" t="s">
        <v>79</v>
      </c>
      <c r="AW274" s="13" t="s">
        <v>33</v>
      </c>
      <c r="AX274" s="13" t="s">
        <v>71</v>
      </c>
      <c r="AY274" s="234" t="s">
        <v>137</v>
      </c>
    </row>
    <row r="275" s="14" customFormat="1">
      <c r="A275" s="14"/>
      <c r="B275" s="235"/>
      <c r="C275" s="236"/>
      <c r="D275" s="226" t="s">
        <v>148</v>
      </c>
      <c r="E275" s="237" t="s">
        <v>19</v>
      </c>
      <c r="F275" s="238" t="s">
        <v>699</v>
      </c>
      <c r="G275" s="236"/>
      <c r="H275" s="239">
        <v>2.1190000000000002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148</v>
      </c>
      <c r="AU275" s="245" t="s">
        <v>81</v>
      </c>
      <c r="AV275" s="14" t="s">
        <v>81</v>
      </c>
      <c r="AW275" s="14" t="s">
        <v>33</v>
      </c>
      <c r="AX275" s="14" t="s">
        <v>79</v>
      </c>
      <c r="AY275" s="245" t="s">
        <v>137</v>
      </c>
    </row>
    <row r="276" s="2" customFormat="1" ht="16.5" customHeight="1">
      <c r="A276" s="40"/>
      <c r="B276" s="41"/>
      <c r="C276" s="246" t="s">
        <v>365</v>
      </c>
      <c r="D276" s="246" t="s">
        <v>205</v>
      </c>
      <c r="E276" s="247" t="s">
        <v>700</v>
      </c>
      <c r="F276" s="248" t="s">
        <v>701</v>
      </c>
      <c r="G276" s="249" t="s">
        <v>194</v>
      </c>
      <c r="H276" s="250">
        <v>2.1190000000000002</v>
      </c>
      <c r="I276" s="251"/>
      <c r="J276" s="252">
        <f>ROUND(I276*H276,2)</f>
        <v>0</v>
      </c>
      <c r="K276" s="248" t="s">
        <v>143</v>
      </c>
      <c r="L276" s="253"/>
      <c r="M276" s="254" t="s">
        <v>19</v>
      </c>
      <c r="N276" s="255" t="s">
        <v>42</v>
      </c>
      <c r="O276" s="86"/>
      <c r="P276" s="215">
        <f>O276*H276</f>
        <v>0</v>
      </c>
      <c r="Q276" s="215">
        <v>1</v>
      </c>
      <c r="R276" s="215">
        <f>Q276*H276</f>
        <v>2.1190000000000002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186</v>
      </c>
      <c r="AT276" s="217" t="s">
        <v>205</v>
      </c>
      <c r="AU276" s="217" t="s">
        <v>81</v>
      </c>
      <c r="AY276" s="19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79</v>
      </c>
      <c r="BK276" s="218">
        <f>ROUND(I276*H276,2)</f>
        <v>0</v>
      </c>
      <c r="BL276" s="19" t="s">
        <v>144</v>
      </c>
      <c r="BM276" s="217" t="s">
        <v>702</v>
      </c>
    </row>
    <row r="277" s="2" customFormat="1" ht="24.15" customHeight="1">
      <c r="A277" s="40"/>
      <c r="B277" s="41"/>
      <c r="C277" s="206" t="s">
        <v>371</v>
      </c>
      <c r="D277" s="206" t="s">
        <v>139</v>
      </c>
      <c r="E277" s="207" t="s">
        <v>703</v>
      </c>
      <c r="F277" s="208" t="s">
        <v>704</v>
      </c>
      <c r="G277" s="209" t="s">
        <v>194</v>
      </c>
      <c r="H277" s="210">
        <v>0.872</v>
      </c>
      <c r="I277" s="211"/>
      <c r="J277" s="212">
        <f>ROUND(I277*H277,2)</f>
        <v>0</v>
      </c>
      <c r="K277" s="208" t="s">
        <v>143</v>
      </c>
      <c r="L277" s="46"/>
      <c r="M277" s="213" t="s">
        <v>19</v>
      </c>
      <c r="N277" s="214" t="s">
        <v>42</v>
      </c>
      <c r="O277" s="86"/>
      <c r="P277" s="215">
        <f>O277*H277</f>
        <v>0</v>
      </c>
      <c r="Q277" s="215">
        <v>0.017090000000000001</v>
      </c>
      <c r="R277" s="215">
        <f>Q277*H277</f>
        <v>0.014902480000000001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144</v>
      </c>
      <c r="AT277" s="217" t="s">
        <v>139</v>
      </c>
      <c r="AU277" s="217" t="s">
        <v>81</v>
      </c>
      <c r="AY277" s="19" t="s">
        <v>137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79</v>
      </c>
      <c r="BK277" s="218">
        <f>ROUND(I277*H277,2)</f>
        <v>0</v>
      </c>
      <c r="BL277" s="19" t="s">
        <v>144</v>
      </c>
      <c r="BM277" s="217" t="s">
        <v>705</v>
      </c>
    </row>
    <row r="278" s="2" customFormat="1">
      <c r="A278" s="40"/>
      <c r="B278" s="41"/>
      <c r="C278" s="42"/>
      <c r="D278" s="219" t="s">
        <v>146</v>
      </c>
      <c r="E278" s="42"/>
      <c r="F278" s="220" t="s">
        <v>706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146</v>
      </c>
      <c r="AU278" s="19" t="s">
        <v>81</v>
      </c>
    </row>
    <row r="279" s="13" customFormat="1">
      <c r="A279" s="13"/>
      <c r="B279" s="224"/>
      <c r="C279" s="225"/>
      <c r="D279" s="226" t="s">
        <v>148</v>
      </c>
      <c r="E279" s="227" t="s">
        <v>19</v>
      </c>
      <c r="F279" s="228" t="s">
        <v>513</v>
      </c>
      <c r="G279" s="225"/>
      <c r="H279" s="227" t="s">
        <v>19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148</v>
      </c>
      <c r="AU279" s="234" t="s">
        <v>81</v>
      </c>
      <c r="AV279" s="13" t="s">
        <v>79</v>
      </c>
      <c r="AW279" s="13" t="s">
        <v>33</v>
      </c>
      <c r="AX279" s="13" t="s">
        <v>71</v>
      </c>
      <c r="AY279" s="234" t="s">
        <v>137</v>
      </c>
    </row>
    <row r="280" s="14" customFormat="1">
      <c r="A280" s="14"/>
      <c r="B280" s="235"/>
      <c r="C280" s="236"/>
      <c r="D280" s="226" t="s">
        <v>148</v>
      </c>
      <c r="E280" s="237" t="s">
        <v>19</v>
      </c>
      <c r="F280" s="238" t="s">
        <v>707</v>
      </c>
      <c r="G280" s="236"/>
      <c r="H280" s="239">
        <v>0.57199999999999995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148</v>
      </c>
      <c r="AU280" s="245" t="s">
        <v>81</v>
      </c>
      <c r="AV280" s="14" t="s">
        <v>81</v>
      </c>
      <c r="AW280" s="14" t="s">
        <v>33</v>
      </c>
      <c r="AX280" s="14" t="s">
        <v>71</v>
      </c>
      <c r="AY280" s="245" t="s">
        <v>137</v>
      </c>
    </row>
    <row r="281" s="13" customFormat="1">
      <c r="A281" s="13"/>
      <c r="B281" s="224"/>
      <c r="C281" s="225"/>
      <c r="D281" s="226" t="s">
        <v>148</v>
      </c>
      <c r="E281" s="227" t="s">
        <v>19</v>
      </c>
      <c r="F281" s="228" t="s">
        <v>708</v>
      </c>
      <c r="G281" s="225"/>
      <c r="H281" s="227" t="s">
        <v>19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148</v>
      </c>
      <c r="AU281" s="234" t="s">
        <v>81</v>
      </c>
      <c r="AV281" s="13" t="s">
        <v>79</v>
      </c>
      <c r="AW281" s="13" t="s">
        <v>33</v>
      </c>
      <c r="AX281" s="13" t="s">
        <v>71</v>
      </c>
      <c r="AY281" s="234" t="s">
        <v>137</v>
      </c>
    </row>
    <row r="282" s="14" customFormat="1">
      <c r="A282" s="14"/>
      <c r="B282" s="235"/>
      <c r="C282" s="236"/>
      <c r="D282" s="226" t="s">
        <v>148</v>
      </c>
      <c r="E282" s="237" t="s">
        <v>19</v>
      </c>
      <c r="F282" s="238" t="s">
        <v>709</v>
      </c>
      <c r="G282" s="236"/>
      <c r="H282" s="239">
        <v>0.29999999999999999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148</v>
      </c>
      <c r="AU282" s="245" t="s">
        <v>81</v>
      </c>
      <c r="AV282" s="14" t="s">
        <v>81</v>
      </c>
      <c r="AW282" s="14" t="s">
        <v>33</v>
      </c>
      <c r="AX282" s="14" t="s">
        <v>71</v>
      </c>
      <c r="AY282" s="245" t="s">
        <v>137</v>
      </c>
    </row>
    <row r="283" s="15" customFormat="1">
      <c r="A283" s="15"/>
      <c r="B283" s="256"/>
      <c r="C283" s="257"/>
      <c r="D283" s="226" t="s">
        <v>148</v>
      </c>
      <c r="E283" s="258" t="s">
        <v>19</v>
      </c>
      <c r="F283" s="259" t="s">
        <v>220</v>
      </c>
      <c r="G283" s="257"/>
      <c r="H283" s="260">
        <v>0.87199999999999989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6" t="s">
        <v>148</v>
      </c>
      <c r="AU283" s="266" t="s">
        <v>81</v>
      </c>
      <c r="AV283" s="15" t="s">
        <v>144</v>
      </c>
      <c r="AW283" s="15" t="s">
        <v>33</v>
      </c>
      <c r="AX283" s="15" t="s">
        <v>79</v>
      </c>
      <c r="AY283" s="266" t="s">
        <v>137</v>
      </c>
    </row>
    <row r="284" s="2" customFormat="1" ht="16.5" customHeight="1">
      <c r="A284" s="40"/>
      <c r="B284" s="41"/>
      <c r="C284" s="246" t="s">
        <v>380</v>
      </c>
      <c r="D284" s="246" t="s">
        <v>205</v>
      </c>
      <c r="E284" s="247" t="s">
        <v>710</v>
      </c>
      <c r="F284" s="248" t="s">
        <v>711</v>
      </c>
      <c r="G284" s="249" t="s">
        <v>194</v>
      </c>
      <c r="H284" s="250">
        <v>0.872</v>
      </c>
      <c r="I284" s="251"/>
      <c r="J284" s="252">
        <f>ROUND(I284*H284,2)</f>
        <v>0</v>
      </c>
      <c r="K284" s="248" t="s">
        <v>143</v>
      </c>
      <c r="L284" s="253"/>
      <c r="M284" s="254" t="s">
        <v>19</v>
      </c>
      <c r="N284" s="255" t="s">
        <v>42</v>
      </c>
      <c r="O284" s="86"/>
      <c r="P284" s="215">
        <f>O284*H284</f>
        <v>0</v>
      </c>
      <c r="Q284" s="215">
        <v>1</v>
      </c>
      <c r="R284" s="215">
        <f>Q284*H284</f>
        <v>0.872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186</v>
      </c>
      <c r="AT284" s="217" t="s">
        <v>205</v>
      </c>
      <c r="AU284" s="217" t="s">
        <v>81</v>
      </c>
      <c r="AY284" s="19" t="s">
        <v>137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79</v>
      </c>
      <c r="BK284" s="218">
        <f>ROUND(I284*H284,2)</f>
        <v>0</v>
      </c>
      <c r="BL284" s="19" t="s">
        <v>144</v>
      </c>
      <c r="BM284" s="217" t="s">
        <v>712</v>
      </c>
    </row>
    <row r="285" s="2" customFormat="1" ht="21.75" customHeight="1">
      <c r="A285" s="40"/>
      <c r="B285" s="41"/>
      <c r="C285" s="206" t="s">
        <v>388</v>
      </c>
      <c r="D285" s="206" t="s">
        <v>139</v>
      </c>
      <c r="E285" s="207" t="s">
        <v>713</v>
      </c>
      <c r="F285" s="208" t="s">
        <v>714</v>
      </c>
      <c r="G285" s="209" t="s">
        <v>194</v>
      </c>
      <c r="H285" s="210">
        <v>0.96899999999999997</v>
      </c>
      <c r="I285" s="211"/>
      <c r="J285" s="212">
        <f>ROUND(I285*H285,2)</f>
        <v>0</v>
      </c>
      <c r="K285" s="208" t="s">
        <v>143</v>
      </c>
      <c r="L285" s="46"/>
      <c r="M285" s="213" t="s">
        <v>19</v>
      </c>
      <c r="N285" s="214" t="s">
        <v>42</v>
      </c>
      <c r="O285" s="86"/>
      <c r="P285" s="215">
        <f>O285*H285</f>
        <v>0</v>
      </c>
      <c r="Q285" s="215">
        <v>0.01221</v>
      </c>
      <c r="R285" s="215">
        <f>Q285*H285</f>
        <v>0.01183149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144</v>
      </c>
      <c r="AT285" s="217" t="s">
        <v>139</v>
      </c>
      <c r="AU285" s="217" t="s">
        <v>81</v>
      </c>
      <c r="AY285" s="19" t="s">
        <v>137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79</v>
      </c>
      <c r="BK285" s="218">
        <f>ROUND(I285*H285,2)</f>
        <v>0</v>
      </c>
      <c r="BL285" s="19" t="s">
        <v>144</v>
      </c>
      <c r="BM285" s="217" t="s">
        <v>715</v>
      </c>
    </row>
    <row r="286" s="2" customFormat="1">
      <c r="A286" s="40"/>
      <c r="B286" s="41"/>
      <c r="C286" s="42"/>
      <c r="D286" s="219" t="s">
        <v>146</v>
      </c>
      <c r="E286" s="42"/>
      <c r="F286" s="220" t="s">
        <v>716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146</v>
      </c>
      <c r="AU286" s="19" t="s">
        <v>81</v>
      </c>
    </row>
    <row r="287" s="13" customFormat="1">
      <c r="A287" s="13"/>
      <c r="B287" s="224"/>
      <c r="C287" s="225"/>
      <c r="D287" s="226" t="s">
        <v>148</v>
      </c>
      <c r="E287" s="227" t="s">
        <v>19</v>
      </c>
      <c r="F287" s="228" t="s">
        <v>513</v>
      </c>
      <c r="G287" s="225"/>
      <c r="H287" s="227" t="s">
        <v>19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148</v>
      </c>
      <c r="AU287" s="234" t="s">
        <v>81</v>
      </c>
      <c r="AV287" s="13" t="s">
        <v>79</v>
      </c>
      <c r="AW287" s="13" t="s">
        <v>33</v>
      </c>
      <c r="AX287" s="13" t="s">
        <v>71</v>
      </c>
      <c r="AY287" s="234" t="s">
        <v>137</v>
      </c>
    </row>
    <row r="288" s="13" customFormat="1">
      <c r="A288" s="13"/>
      <c r="B288" s="224"/>
      <c r="C288" s="225"/>
      <c r="D288" s="226" t="s">
        <v>148</v>
      </c>
      <c r="E288" s="227" t="s">
        <v>19</v>
      </c>
      <c r="F288" s="228" t="s">
        <v>717</v>
      </c>
      <c r="G288" s="225"/>
      <c r="H288" s="227" t="s">
        <v>19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148</v>
      </c>
      <c r="AU288" s="234" t="s">
        <v>81</v>
      </c>
      <c r="AV288" s="13" t="s">
        <v>79</v>
      </c>
      <c r="AW288" s="13" t="s">
        <v>33</v>
      </c>
      <c r="AX288" s="13" t="s">
        <v>71</v>
      </c>
      <c r="AY288" s="234" t="s">
        <v>137</v>
      </c>
    </row>
    <row r="289" s="14" customFormat="1">
      <c r="A289" s="14"/>
      <c r="B289" s="235"/>
      <c r="C289" s="236"/>
      <c r="D289" s="226" t="s">
        <v>148</v>
      </c>
      <c r="E289" s="237" t="s">
        <v>19</v>
      </c>
      <c r="F289" s="238" t="s">
        <v>718</v>
      </c>
      <c r="G289" s="236"/>
      <c r="H289" s="239">
        <v>0.96899999999999997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148</v>
      </c>
      <c r="AU289" s="245" t="s">
        <v>81</v>
      </c>
      <c r="AV289" s="14" t="s">
        <v>81</v>
      </c>
      <c r="AW289" s="14" t="s">
        <v>33</v>
      </c>
      <c r="AX289" s="14" t="s">
        <v>79</v>
      </c>
      <c r="AY289" s="245" t="s">
        <v>137</v>
      </c>
    </row>
    <row r="290" s="2" customFormat="1" ht="16.5" customHeight="1">
      <c r="A290" s="40"/>
      <c r="B290" s="41"/>
      <c r="C290" s="246" t="s">
        <v>396</v>
      </c>
      <c r="D290" s="246" t="s">
        <v>205</v>
      </c>
      <c r="E290" s="247" t="s">
        <v>719</v>
      </c>
      <c r="F290" s="248" t="s">
        <v>720</v>
      </c>
      <c r="G290" s="249" t="s">
        <v>194</v>
      </c>
      <c r="H290" s="250">
        <v>0.96899999999999997</v>
      </c>
      <c r="I290" s="251"/>
      <c r="J290" s="252">
        <f>ROUND(I290*H290,2)</f>
        <v>0</v>
      </c>
      <c r="K290" s="248" t="s">
        <v>143</v>
      </c>
      <c r="L290" s="253"/>
      <c r="M290" s="254" t="s">
        <v>19</v>
      </c>
      <c r="N290" s="255" t="s">
        <v>42</v>
      </c>
      <c r="O290" s="86"/>
      <c r="P290" s="215">
        <f>O290*H290</f>
        <v>0</v>
      </c>
      <c r="Q290" s="215">
        <v>1</v>
      </c>
      <c r="R290" s="215">
        <f>Q290*H290</f>
        <v>0.96899999999999997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186</v>
      </c>
      <c r="AT290" s="217" t="s">
        <v>205</v>
      </c>
      <c r="AU290" s="217" t="s">
        <v>81</v>
      </c>
      <c r="AY290" s="19" t="s">
        <v>137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79</v>
      </c>
      <c r="BK290" s="218">
        <f>ROUND(I290*H290,2)</f>
        <v>0</v>
      </c>
      <c r="BL290" s="19" t="s">
        <v>144</v>
      </c>
      <c r="BM290" s="217" t="s">
        <v>721</v>
      </c>
    </row>
    <row r="291" s="2" customFormat="1" ht="16.5" customHeight="1">
      <c r="A291" s="40"/>
      <c r="B291" s="41"/>
      <c r="C291" s="206" t="s">
        <v>321</v>
      </c>
      <c r="D291" s="206" t="s">
        <v>139</v>
      </c>
      <c r="E291" s="207" t="s">
        <v>722</v>
      </c>
      <c r="F291" s="208" t="s">
        <v>723</v>
      </c>
      <c r="G291" s="209" t="s">
        <v>142</v>
      </c>
      <c r="H291" s="210">
        <v>3.0680000000000001</v>
      </c>
      <c r="I291" s="211"/>
      <c r="J291" s="212">
        <f>ROUND(I291*H291,2)</f>
        <v>0</v>
      </c>
      <c r="K291" s="208" t="s">
        <v>143</v>
      </c>
      <c r="L291" s="46"/>
      <c r="M291" s="213" t="s">
        <v>19</v>
      </c>
      <c r="N291" s="214" t="s">
        <v>42</v>
      </c>
      <c r="O291" s="86"/>
      <c r="P291" s="215">
        <f>O291*H291</f>
        <v>0</v>
      </c>
      <c r="Q291" s="215">
        <v>2.5019800000000001</v>
      </c>
      <c r="R291" s="215">
        <f>Q291*H291</f>
        <v>7.6760746400000004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144</v>
      </c>
      <c r="AT291" s="217" t="s">
        <v>139</v>
      </c>
      <c r="AU291" s="217" t="s">
        <v>81</v>
      </c>
      <c r="AY291" s="19" t="s">
        <v>137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79</v>
      </c>
      <c r="BK291" s="218">
        <f>ROUND(I291*H291,2)</f>
        <v>0</v>
      </c>
      <c r="BL291" s="19" t="s">
        <v>144</v>
      </c>
      <c r="BM291" s="217" t="s">
        <v>724</v>
      </c>
    </row>
    <row r="292" s="2" customFormat="1">
      <c r="A292" s="40"/>
      <c r="B292" s="41"/>
      <c r="C292" s="42"/>
      <c r="D292" s="219" t="s">
        <v>146</v>
      </c>
      <c r="E292" s="42"/>
      <c r="F292" s="220" t="s">
        <v>725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146</v>
      </c>
      <c r="AU292" s="19" t="s">
        <v>81</v>
      </c>
    </row>
    <row r="293" s="13" customFormat="1">
      <c r="A293" s="13"/>
      <c r="B293" s="224"/>
      <c r="C293" s="225"/>
      <c r="D293" s="226" t="s">
        <v>148</v>
      </c>
      <c r="E293" s="227" t="s">
        <v>19</v>
      </c>
      <c r="F293" s="228" t="s">
        <v>513</v>
      </c>
      <c r="G293" s="225"/>
      <c r="H293" s="227" t="s">
        <v>19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148</v>
      </c>
      <c r="AU293" s="234" t="s">
        <v>81</v>
      </c>
      <c r="AV293" s="13" t="s">
        <v>79</v>
      </c>
      <c r="AW293" s="13" t="s">
        <v>33</v>
      </c>
      <c r="AX293" s="13" t="s">
        <v>71</v>
      </c>
      <c r="AY293" s="234" t="s">
        <v>137</v>
      </c>
    </row>
    <row r="294" s="14" customFormat="1">
      <c r="A294" s="14"/>
      <c r="B294" s="235"/>
      <c r="C294" s="236"/>
      <c r="D294" s="226" t="s">
        <v>148</v>
      </c>
      <c r="E294" s="237" t="s">
        <v>19</v>
      </c>
      <c r="F294" s="238" t="s">
        <v>726</v>
      </c>
      <c r="G294" s="236"/>
      <c r="H294" s="239">
        <v>3.0680000000000001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148</v>
      </c>
      <c r="AU294" s="245" t="s">
        <v>81</v>
      </c>
      <c r="AV294" s="14" t="s">
        <v>81</v>
      </c>
      <c r="AW294" s="14" t="s">
        <v>33</v>
      </c>
      <c r="AX294" s="14" t="s">
        <v>79</v>
      </c>
      <c r="AY294" s="245" t="s">
        <v>137</v>
      </c>
    </row>
    <row r="295" s="2" customFormat="1" ht="16.5" customHeight="1">
      <c r="A295" s="40"/>
      <c r="B295" s="41"/>
      <c r="C295" s="206" t="s">
        <v>407</v>
      </c>
      <c r="D295" s="206" t="s">
        <v>139</v>
      </c>
      <c r="E295" s="207" t="s">
        <v>727</v>
      </c>
      <c r="F295" s="208" t="s">
        <v>728</v>
      </c>
      <c r="G295" s="209" t="s">
        <v>160</v>
      </c>
      <c r="H295" s="210">
        <v>20.449999999999999</v>
      </c>
      <c r="I295" s="211"/>
      <c r="J295" s="212">
        <f>ROUND(I295*H295,2)</f>
        <v>0</v>
      </c>
      <c r="K295" s="208" t="s">
        <v>143</v>
      </c>
      <c r="L295" s="46"/>
      <c r="M295" s="213" t="s">
        <v>19</v>
      </c>
      <c r="N295" s="214" t="s">
        <v>42</v>
      </c>
      <c r="O295" s="86"/>
      <c r="P295" s="215">
        <f>O295*H295</f>
        <v>0</v>
      </c>
      <c r="Q295" s="215">
        <v>0.011169999999999999</v>
      </c>
      <c r="R295" s="215">
        <f>Q295*H295</f>
        <v>0.22842649999999998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144</v>
      </c>
      <c r="AT295" s="217" t="s">
        <v>139</v>
      </c>
      <c r="AU295" s="217" t="s">
        <v>81</v>
      </c>
      <c r="AY295" s="19" t="s">
        <v>137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79</v>
      </c>
      <c r="BK295" s="218">
        <f>ROUND(I295*H295,2)</f>
        <v>0</v>
      </c>
      <c r="BL295" s="19" t="s">
        <v>144</v>
      </c>
      <c r="BM295" s="217" t="s">
        <v>729</v>
      </c>
    </row>
    <row r="296" s="2" customFormat="1">
      <c r="A296" s="40"/>
      <c r="B296" s="41"/>
      <c r="C296" s="42"/>
      <c r="D296" s="219" t="s">
        <v>146</v>
      </c>
      <c r="E296" s="42"/>
      <c r="F296" s="220" t="s">
        <v>730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146</v>
      </c>
      <c r="AU296" s="19" t="s">
        <v>81</v>
      </c>
    </row>
    <row r="297" s="13" customFormat="1">
      <c r="A297" s="13"/>
      <c r="B297" s="224"/>
      <c r="C297" s="225"/>
      <c r="D297" s="226" t="s">
        <v>148</v>
      </c>
      <c r="E297" s="227" t="s">
        <v>19</v>
      </c>
      <c r="F297" s="228" t="s">
        <v>513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148</v>
      </c>
      <c r="AU297" s="234" t="s">
        <v>81</v>
      </c>
      <c r="AV297" s="13" t="s">
        <v>79</v>
      </c>
      <c r="AW297" s="13" t="s">
        <v>33</v>
      </c>
      <c r="AX297" s="13" t="s">
        <v>71</v>
      </c>
      <c r="AY297" s="234" t="s">
        <v>137</v>
      </c>
    </row>
    <row r="298" s="14" customFormat="1">
      <c r="A298" s="14"/>
      <c r="B298" s="235"/>
      <c r="C298" s="236"/>
      <c r="D298" s="226" t="s">
        <v>148</v>
      </c>
      <c r="E298" s="237" t="s">
        <v>19</v>
      </c>
      <c r="F298" s="238" t="s">
        <v>731</v>
      </c>
      <c r="G298" s="236"/>
      <c r="H298" s="239">
        <v>20.449999999999999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148</v>
      </c>
      <c r="AU298" s="245" t="s">
        <v>81</v>
      </c>
      <c r="AV298" s="14" t="s">
        <v>81</v>
      </c>
      <c r="AW298" s="14" t="s">
        <v>33</v>
      </c>
      <c r="AX298" s="14" t="s">
        <v>79</v>
      </c>
      <c r="AY298" s="245" t="s">
        <v>137</v>
      </c>
    </row>
    <row r="299" s="2" customFormat="1" ht="16.5" customHeight="1">
      <c r="A299" s="40"/>
      <c r="B299" s="41"/>
      <c r="C299" s="206" t="s">
        <v>412</v>
      </c>
      <c r="D299" s="206" t="s">
        <v>139</v>
      </c>
      <c r="E299" s="207" t="s">
        <v>732</v>
      </c>
      <c r="F299" s="208" t="s">
        <v>733</v>
      </c>
      <c r="G299" s="209" t="s">
        <v>160</v>
      </c>
      <c r="H299" s="210">
        <v>20.449999999999999</v>
      </c>
      <c r="I299" s="211"/>
      <c r="J299" s="212">
        <f>ROUND(I299*H299,2)</f>
        <v>0</v>
      </c>
      <c r="K299" s="208" t="s">
        <v>143</v>
      </c>
      <c r="L299" s="46"/>
      <c r="M299" s="213" t="s">
        <v>19</v>
      </c>
      <c r="N299" s="214" t="s">
        <v>42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144</v>
      </c>
      <c r="AT299" s="217" t="s">
        <v>139</v>
      </c>
      <c r="AU299" s="217" t="s">
        <v>81</v>
      </c>
      <c r="AY299" s="19" t="s">
        <v>137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79</v>
      </c>
      <c r="BK299" s="218">
        <f>ROUND(I299*H299,2)</f>
        <v>0</v>
      </c>
      <c r="BL299" s="19" t="s">
        <v>144</v>
      </c>
      <c r="BM299" s="217" t="s">
        <v>734</v>
      </c>
    </row>
    <row r="300" s="2" customFormat="1">
      <c r="A300" s="40"/>
      <c r="B300" s="41"/>
      <c r="C300" s="42"/>
      <c r="D300" s="219" t="s">
        <v>146</v>
      </c>
      <c r="E300" s="42"/>
      <c r="F300" s="220" t="s">
        <v>735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146</v>
      </c>
      <c r="AU300" s="19" t="s">
        <v>81</v>
      </c>
    </row>
    <row r="301" s="13" customFormat="1">
      <c r="A301" s="13"/>
      <c r="B301" s="224"/>
      <c r="C301" s="225"/>
      <c r="D301" s="226" t="s">
        <v>148</v>
      </c>
      <c r="E301" s="227" t="s">
        <v>19</v>
      </c>
      <c r="F301" s="228" t="s">
        <v>513</v>
      </c>
      <c r="G301" s="225"/>
      <c r="H301" s="227" t="s">
        <v>19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148</v>
      </c>
      <c r="AU301" s="234" t="s">
        <v>81</v>
      </c>
      <c r="AV301" s="13" t="s">
        <v>79</v>
      </c>
      <c r="AW301" s="13" t="s">
        <v>33</v>
      </c>
      <c r="AX301" s="13" t="s">
        <v>71</v>
      </c>
      <c r="AY301" s="234" t="s">
        <v>137</v>
      </c>
    </row>
    <row r="302" s="14" customFormat="1">
      <c r="A302" s="14"/>
      <c r="B302" s="235"/>
      <c r="C302" s="236"/>
      <c r="D302" s="226" t="s">
        <v>148</v>
      </c>
      <c r="E302" s="237" t="s">
        <v>19</v>
      </c>
      <c r="F302" s="238" t="s">
        <v>731</v>
      </c>
      <c r="G302" s="236"/>
      <c r="H302" s="239">
        <v>20.449999999999999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148</v>
      </c>
      <c r="AU302" s="245" t="s">
        <v>81</v>
      </c>
      <c r="AV302" s="14" t="s">
        <v>81</v>
      </c>
      <c r="AW302" s="14" t="s">
        <v>33</v>
      </c>
      <c r="AX302" s="14" t="s">
        <v>79</v>
      </c>
      <c r="AY302" s="245" t="s">
        <v>137</v>
      </c>
    </row>
    <row r="303" s="2" customFormat="1" ht="16.5" customHeight="1">
      <c r="A303" s="40"/>
      <c r="B303" s="41"/>
      <c r="C303" s="206" t="s">
        <v>417</v>
      </c>
      <c r="D303" s="206" t="s">
        <v>139</v>
      </c>
      <c r="E303" s="207" t="s">
        <v>736</v>
      </c>
      <c r="F303" s="208" t="s">
        <v>737</v>
      </c>
      <c r="G303" s="209" t="s">
        <v>194</v>
      </c>
      <c r="H303" s="210">
        <v>0.307</v>
      </c>
      <c r="I303" s="211"/>
      <c r="J303" s="212">
        <f>ROUND(I303*H303,2)</f>
        <v>0</v>
      </c>
      <c r="K303" s="208" t="s">
        <v>143</v>
      </c>
      <c r="L303" s="46"/>
      <c r="M303" s="213" t="s">
        <v>19</v>
      </c>
      <c r="N303" s="214" t="s">
        <v>42</v>
      </c>
      <c r="O303" s="86"/>
      <c r="P303" s="215">
        <f>O303*H303</f>
        <v>0</v>
      </c>
      <c r="Q303" s="215">
        <v>1.05291</v>
      </c>
      <c r="R303" s="215">
        <f>Q303*H303</f>
        <v>0.32324336999999997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144</v>
      </c>
      <c r="AT303" s="217" t="s">
        <v>139</v>
      </c>
      <c r="AU303" s="217" t="s">
        <v>81</v>
      </c>
      <c r="AY303" s="19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79</v>
      </c>
      <c r="BK303" s="218">
        <f>ROUND(I303*H303,2)</f>
        <v>0</v>
      </c>
      <c r="BL303" s="19" t="s">
        <v>144</v>
      </c>
      <c r="BM303" s="217" t="s">
        <v>738</v>
      </c>
    </row>
    <row r="304" s="2" customFormat="1">
      <c r="A304" s="40"/>
      <c r="B304" s="41"/>
      <c r="C304" s="42"/>
      <c r="D304" s="219" t="s">
        <v>146</v>
      </c>
      <c r="E304" s="42"/>
      <c r="F304" s="220" t="s">
        <v>739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146</v>
      </c>
      <c r="AU304" s="19" t="s">
        <v>81</v>
      </c>
    </row>
    <row r="305" s="14" customFormat="1">
      <c r="A305" s="14"/>
      <c r="B305" s="235"/>
      <c r="C305" s="236"/>
      <c r="D305" s="226" t="s">
        <v>148</v>
      </c>
      <c r="E305" s="237" t="s">
        <v>19</v>
      </c>
      <c r="F305" s="238" t="s">
        <v>740</v>
      </c>
      <c r="G305" s="236"/>
      <c r="H305" s="239">
        <v>0.307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148</v>
      </c>
      <c r="AU305" s="245" t="s">
        <v>81</v>
      </c>
      <c r="AV305" s="14" t="s">
        <v>81</v>
      </c>
      <c r="AW305" s="14" t="s">
        <v>33</v>
      </c>
      <c r="AX305" s="14" t="s">
        <v>79</v>
      </c>
      <c r="AY305" s="245" t="s">
        <v>137</v>
      </c>
    </row>
    <row r="306" s="12" customFormat="1" ht="22.8" customHeight="1">
      <c r="A306" s="12"/>
      <c r="B306" s="190"/>
      <c r="C306" s="191"/>
      <c r="D306" s="192" t="s">
        <v>70</v>
      </c>
      <c r="E306" s="204" t="s">
        <v>174</v>
      </c>
      <c r="F306" s="204" t="s">
        <v>741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SUM(P307:P395)</f>
        <v>0</v>
      </c>
      <c r="Q306" s="198"/>
      <c r="R306" s="199">
        <f>SUM(R307:R395)</f>
        <v>52.463433109999997</v>
      </c>
      <c r="S306" s="198"/>
      <c r="T306" s="200">
        <f>SUM(T307:T395)</f>
        <v>0.00052583000000000003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79</v>
      </c>
      <c r="AT306" s="202" t="s">
        <v>70</v>
      </c>
      <c r="AU306" s="202" t="s">
        <v>79</v>
      </c>
      <c r="AY306" s="201" t="s">
        <v>137</v>
      </c>
      <c r="BK306" s="203">
        <f>SUM(BK307:BK395)</f>
        <v>0</v>
      </c>
    </row>
    <row r="307" s="2" customFormat="1" ht="21.75" customHeight="1">
      <c r="A307" s="40"/>
      <c r="B307" s="41"/>
      <c r="C307" s="206" t="s">
        <v>422</v>
      </c>
      <c r="D307" s="206" t="s">
        <v>139</v>
      </c>
      <c r="E307" s="207" t="s">
        <v>742</v>
      </c>
      <c r="F307" s="208" t="s">
        <v>743</v>
      </c>
      <c r="G307" s="209" t="s">
        <v>160</v>
      </c>
      <c r="H307" s="210">
        <v>344.07999999999998</v>
      </c>
      <c r="I307" s="211"/>
      <c r="J307" s="212">
        <f>ROUND(I307*H307,2)</f>
        <v>0</v>
      </c>
      <c r="K307" s="208" t="s">
        <v>143</v>
      </c>
      <c r="L307" s="46"/>
      <c r="M307" s="213" t="s">
        <v>19</v>
      </c>
      <c r="N307" s="214" t="s">
        <v>42</v>
      </c>
      <c r="O307" s="86"/>
      <c r="P307" s="215">
        <f>O307*H307</f>
        <v>0</v>
      </c>
      <c r="Q307" s="215">
        <v>0.0073499999999999998</v>
      </c>
      <c r="R307" s="215">
        <f>Q307*H307</f>
        <v>2.528988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144</v>
      </c>
      <c r="AT307" s="217" t="s">
        <v>139</v>
      </c>
      <c r="AU307" s="217" t="s">
        <v>81</v>
      </c>
      <c r="AY307" s="19" t="s">
        <v>137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79</v>
      </c>
      <c r="BK307" s="218">
        <f>ROUND(I307*H307,2)</f>
        <v>0</v>
      </c>
      <c r="BL307" s="19" t="s">
        <v>144</v>
      </c>
      <c r="BM307" s="217" t="s">
        <v>744</v>
      </c>
    </row>
    <row r="308" s="2" customFormat="1">
      <c r="A308" s="40"/>
      <c r="B308" s="41"/>
      <c r="C308" s="42"/>
      <c r="D308" s="219" t="s">
        <v>146</v>
      </c>
      <c r="E308" s="42"/>
      <c r="F308" s="220" t="s">
        <v>745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146</v>
      </c>
      <c r="AU308" s="19" t="s">
        <v>81</v>
      </c>
    </row>
    <row r="309" s="13" customFormat="1">
      <c r="A309" s="13"/>
      <c r="B309" s="224"/>
      <c r="C309" s="225"/>
      <c r="D309" s="226" t="s">
        <v>148</v>
      </c>
      <c r="E309" s="227" t="s">
        <v>19</v>
      </c>
      <c r="F309" s="228" t="s">
        <v>513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148</v>
      </c>
      <c r="AU309" s="234" t="s">
        <v>81</v>
      </c>
      <c r="AV309" s="13" t="s">
        <v>79</v>
      </c>
      <c r="AW309" s="13" t="s">
        <v>33</v>
      </c>
      <c r="AX309" s="13" t="s">
        <v>71</v>
      </c>
      <c r="AY309" s="234" t="s">
        <v>137</v>
      </c>
    </row>
    <row r="310" s="14" customFormat="1">
      <c r="A310" s="14"/>
      <c r="B310" s="235"/>
      <c r="C310" s="236"/>
      <c r="D310" s="226" t="s">
        <v>148</v>
      </c>
      <c r="E310" s="237" t="s">
        <v>19</v>
      </c>
      <c r="F310" s="238" t="s">
        <v>746</v>
      </c>
      <c r="G310" s="236"/>
      <c r="H310" s="239">
        <v>344.07999999999998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148</v>
      </c>
      <c r="AU310" s="245" t="s">
        <v>81</v>
      </c>
      <c r="AV310" s="14" t="s">
        <v>81</v>
      </c>
      <c r="AW310" s="14" t="s">
        <v>33</v>
      </c>
      <c r="AX310" s="14" t="s">
        <v>79</v>
      </c>
      <c r="AY310" s="245" t="s">
        <v>137</v>
      </c>
    </row>
    <row r="311" s="2" customFormat="1" ht="24.15" customHeight="1">
      <c r="A311" s="40"/>
      <c r="B311" s="41"/>
      <c r="C311" s="206" t="s">
        <v>427</v>
      </c>
      <c r="D311" s="206" t="s">
        <v>139</v>
      </c>
      <c r="E311" s="207" t="s">
        <v>747</v>
      </c>
      <c r="F311" s="208" t="s">
        <v>748</v>
      </c>
      <c r="G311" s="209" t="s">
        <v>160</v>
      </c>
      <c r="H311" s="210">
        <v>344.07999999999998</v>
      </c>
      <c r="I311" s="211"/>
      <c r="J311" s="212">
        <f>ROUND(I311*H311,2)</f>
        <v>0</v>
      </c>
      <c r="K311" s="208" t="s">
        <v>143</v>
      </c>
      <c r="L311" s="46"/>
      <c r="M311" s="213" t="s">
        <v>19</v>
      </c>
      <c r="N311" s="214" t="s">
        <v>42</v>
      </c>
      <c r="O311" s="86"/>
      <c r="P311" s="215">
        <f>O311*H311</f>
        <v>0</v>
      </c>
      <c r="Q311" s="215">
        <v>0.018380000000000001</v>
      </c>
      <c r="R311" s="215">
        <f>Q311*H311</f>
        <v>6.3241904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144</v>
      </c>
      <c r="AT311" s="217" t="s">
        <v>139</v>
      </c>
      <c r="AU311" s="217" t="s">
        <v>81</v>
      </c>
      <c r="AY311" s="19" t="s">
        <v>137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79</v>
      </c>
      <c r="BK311" s="218">
        <f>ROUND(I311*H311,2)</f>
        <v>0</v>
      </c>
      <c r="BL311" s="19" t="s">
        <v>144</v>
      </c>
      <c r="BM311" s="217" t="s">
        <v>749</v>
      </c>
    </row>
    <row r="312" s="2" customFormat="1">
      <c r="A312" s="40"/>
      <c r="B312" s="41"/>
      <c r="C312" s="42"/>
      <c r="D312" s="219" t="s">
        <v>146</v>
      </c>
      <c r="E312" s="42"/>
      <c r="F312" s="220" t="s">
        <v>750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146</v>
      </c>
      <c r="AU312" s="19" t="s">
        <v>81</v>
      </c>
    </row>
    <row r="313" s="13" customFormat="1">
      <c r="A313" s="13"/>
      <c r="B313" s="224"/>
      <c r="C313" s="225"/>
      <c r="D313" s="226" t="s">
        <v>148</v>
      </c>
      <c r="E313" s="227" t="s">
        <v>19</v>
      </c>
      <c r="F313" s="228" t="s">
        <v>513</v>
      </c>
      <c r="G313" s="225"/>
      <c r="H313" s="227" t="s">
        <v>19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148</v>
      </c>
      <c r="AU313" s="234" t="s">
        <v>81</v>
      </c>
      <c r="AV313" s="13" t="s">
        <v>79</v>
      </c>
      <c r="AW313" s="13" t="s">
        <v>33</v>
      </c>
      <c r="AX313" s="13" t="s">
        <v>71</v>
      </c>
      <c r="AY313" s="234" t="s">
        <v>137</v>
      </c>
    </row>
    <row r="314" s="14" customFormat="1">
      <c r="A314" s="14"/>
      <c r="B314" s="235"/>
      <c r="C314" s="236"/>
      <c r="D314" s="226" t="s">
        <v>148</v>
      </c>
      <c r="E314" s="237" t="s">
        <v>19</v>
      </c>
      <c r="F314" s="238" t="s">
        <v>746</v>
      </c>
      <c r="G314" s="236"/>
      <c r="H314" s="239">
        <v>344.07999999999998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148</v>
      </c>
      <c r="AU314" s="245" t="s">
        <v>81</v>
      </c>
      <c r="AV314" s="14" t="s">
        <v>81</v>
      </c>
      <c r="AW314" s="14" t="s">
        <v>33</v>
      </c>
      <c r="AX314" s="14" t="s">
        <v>79</v>
      </c>
      <c r="AY314" s="245" t="s">
        <v>137</v>
      </c>
    </row>
    <row r="315" s="2" customFormat="1" ht="21.75" customHeight="1">
      <c r="A315" s="40"/>
      <c r="B315" s="41"/>
      <c r="C315" s="206" t="s">
        <v>434</v>
      </c>
      <c r="D315" s="206" t="s">
        <v>139</v>
      </c>
      <c r="E315" s="207" t="s">
        <v>751</v>
      </c>
      <c r="F315" s="208" t="s">
        <v>752</v>
      </c>
      <c r="G315" s="209" t="s">
        <v>318</v>
      </c>
      <c r="H315" s="210">
        <v>8</v>
      </c>
      <c r="I315" s="211"/>
      <c r="J315" s="212">
        <f>ROUND(I315*H315,2)</f>
        <v>0</v>
      </c>
      <c r="K315" s="208" t="s">
        <v>143</v>
      </c>
      <c r="L315" s="46"/>
      <c r="M315" s="213" t="s">
        <v>19</v>
      </c>
      <c r="N315" s="214" t="s">
        <v>42</v>
      </c>
      <c r="O315" s="86"/>
      <c r="P315" s="215">
        <f>O315*H315</f>
        <v>0</v>
      </c>
      <c r="Q315" s="215">
        <v>0.14699999999999999</v>
      </c>
      <c r="R315" s="215">
        <f>Q315*H315</f>
        <v>1.1759999999999999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144</v>
      </c>
      <c r="AT315" s="217" t="s">
        <v>139</v>
      </c>
      <c r="AU315" s="217" t="s">
        <v>81</v>
      </c>
      <c r="AY315" s="19" t="s">
        <v>137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79</v>
      </c>
      <c r="BK315" s="218">
        <f>ROUND(I315*H315,2)</f>
        <v>0</v>
      </c>
      <c r="BL315" s="19" t="s">
        <v>144</v>
      </c>
      <c r="BM315" s="217" t="s">
        <v>753</v>
      </c>
    </row>
    <row r="316" s="2" customFormat="1">
      <c r="A316" s="40"/>
      <c r="B316" s="41"/>
      <c r="C316" s="42"/>
      <c r="D316" s="219" t="s">
        <v>146</v>
      </c>
      <c r="E316" s="42"/>
      <c r="F316" s="220" t="s">
        <v>754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146</v>
      </c>
      <c r="AU316" s="19" t="s">
        <v>81</v>
      </c>
    </row>
    <row r="317" s="13" customFormat="1">
      <c r="A317" s="13"/>
      <c r="B317" s="224"/>
      <c r="C317" s="225"/>
      <c r="D317" s="226" t="s">
        <v>148</v>
      </c>
      <c r="E317" s="227" t="s">
        <v>19</v>
      </c>
      <c r="F317" s="228" t="s">
        <v>513</v>
      </c>
      <c r="G317" s="225"/>
      <c r="H317" s="227" t="s">
        <v>19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148</v>
      </c>
      <c r="AU317" s="234" t="s">
        <v>81</v>
      </c>
      <c r="AV317" s="13" t="s">
        <v>79</v>
      </c>
      <c r="AW317" s="13" t="s">
        <v>33</v>
      </c>
      <c r="AX317" s="13" t="s">
        <v>71</v>
      </c>
      <c r="AY317" s="234" t="s">
        <v>137</v>
      </c>
    </row>
    <row r="318" s="14" customFormat="1">
      <c r="A318" s="14"/>
      <c r="B318" s="235"/>
      <c r="C318" s="236"/>
      <c r="D318" s="226" t="s">
        <v>148</v>
      </c>
      <c r="E318" s="237" t="s">
        <v>19</v>
      </c>
      <c r="F318" s="238" t="s">
        <v>186</v>
      </c>
      <c r="G318" s="236"/>
      <c r="H318" s="239">
        <v>8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148</v>
      </c>
      <c r="AU318" s="245" t="s">
        <v>81</v>
      </c>
      <c r="AV318" s="14" t="s">
        <v>81</v>
      </c>
      <c r="AW318" s="14" t="s">
        <v>33</v>
      </c>
      <c r="AX318" s="14" t="s">
        <v>79</v>
      </c>
      <c r="AY318" s="245" t="s">
        <v>137</v>
      </c>
    </row>
    <row r="319" s="2" customFormat="1" ht="21.75" customHeight="1">
      <c r="A319" s="40"/>
      <c r="B319" s="41"/>
      <c r="C319" s="206" t="s">
        <v>442</v>
      </c>
      <c r="D319" s="206" t="s">
        <v>139</v>
      </c>
      <c r="E319" s="207" t="s">
        <v>755</v>
      </c>
      <c r="F319" s="208" t="s">
        <v>756</v>
      </c>
      <c r="G319" s="209" t="s">
        <v>160</v>
      </c>
      <c r="H319" s="210">
        <v>50</v>
      </c>
      <c r="I319" s="211"/>
      <c r="J319" s="212">
        <f>ROUND(I319*H319,2)</f>
        <v>0</v>
      </c>
      <c r="K319" s="208" t="s">
        <v>143</v>
      </c>
      <c r="L319" s="46"/>
      <c r="M319" s="213" t="s">
        <v>19</v>
      </c>
      <c r="N319" s="214" t="s">
        <v>42</v>
      </c>
      <c r="O319" s="86"/>
      <c r="P319" s="215">
        <f>O319*H319</f>
        <v>0</v>
      </c>
      <c r="Q319" s="215">
        <v>0.020480000000000002</v>
      </c>
      <c r="R319" s="215">
        <f>Q319*H319</f>
        <v>1.024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144</v>
      </c>
      <c r="AT319" s="217" t="s">
        <v>139</v>
      </c>
      <c r="AU319" s="217" t="s">
        <v>81</v>
      </c>
      <c r="AY319" s="19" t="s">
        <v>137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79</v>
      </c>
      <c r="BK319" s="218">
        <f>ROUND(I319*H319,2)</f>
        <v>0</v>
      </c>
      <c r="BL319" s="19" t="s">
        <v>144</v>
      </c>
      <c r="BM319" s="217" t="s">
        <v>757</v>
      </c>
    </row>
    <row r="320" s="2" customFormat="1">
      <c r="A320" s="40"/>
      <c r="B320" s="41"/>
      <c r="C320" s="42"/>
      <c r="D320" s="219" t="s">
        <v>146</v>
      </c>
      <c r="E320" s="42"/>
      <c r="F320" s="220" t="s">
        <v>758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146</v>
      </c>
      <c r="AU320" s="19" t="s">
        <v>81</v>
      </c>
    </row>
    <row r="321" s="13" customFormat="1">
      <c r="A321" s="13"/>
      <c r="B321" s="224"/>
      <c r="C321" s="225"/>
      <c r="D321" s="226" t="s">
        <v>148</v>
      </c>
      <c r="E321" s="227" t="s">
        <v>19</v>
      </c>
      <c r="F321" s="228" t="s">
        <v>513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148</v>
      </c>
      <c r="AU321" s="234" t="s">
        <v>81</v>
      </c>
      <c r="AV321" s="13" t="s">
        <v>79</v>
      </c>
      <c r="AW321" s="13" t="s">
        <v>33</v>
      </c>
      <c r="AX321" s="13" t="s">
        <v>71</v>
      </c>
      <c r="AY321" s="234" t="s">
        <v>137</v>
      </c>
    </row>
    <row r="322" s="14" customFormat="1">
      <c r="A322" s="14"/>
      <c r="B322" s="235"/>
      <c r="C322" s="236"/>
      <c r="D322" s="226" t="s">
        <v>148</v>
      </c>
      <c r="E322" s="237" t="s">
        <v>19</v>
      </c>
      <c r="F322" s="238" t="s">
        <v>462</v>
      </c>
      <c r="G322" s="236"/>
      <c r="H322" s="239">
        <v>50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148</v>
      </c>
      <c r="AU322" s="245" t="s">
        <v>81</v>
      </c>
      <c r="AV322" s="14" t="s">
        <v>81</v>
      </c>
      <c r="AW322" s="14" t="s">
        <v>33</v>
      </c>
      <c r="AX322" s="14" t="s">
        <v>79</v>
      </c>
      <c r="AY322" s="245" t="s">
        <v>137</v>
      </c>
    </row>
    <row r="323" s="2" customFormat="1" ht="21.75" customHeight="1">
      <c r="A323" s="40"/>
      <c r="B323" s="41"/>
      <c r="C323" s="206" t="s">
        <v>448</v>
      </c>
      <c r="D323" s="206" t="s">
        <v>139</v>
      </c>
      <c r="E323" s="207" t="s">
        <v>759</v>
      </c>
      <c r="F323" s="208" t="s">
        <v>760</v>
      </c>
      <c r="G323" s="209" t="s">
        <v>160</v>
      </c>
      <c r="H323" s="210">
        <v>12.194000000000001</v>
      </c>
      <c r="I323" s="211"/>
      <c r="J323" s="212">
        <f>ROUND(I323*H323,2)</f>
        <v>0</v>
      </c>
      <c r="K323" s="208" t="s">
        <v>143</v>
      </c>
      <c r="L323" s="46"/>
      <c r="M323" s="213" t="s">
        <v>19</v>
      </c>
      <c r="N323" s="214" t="s">
        <v>42</v>
      </c>
      <c r="O323" s="86"/>
      <c r="P323" s="215">
        <f>O323*H323</f>
        <v>0</v>
      </c>
      <c r="Q323" s="215">
        <v>0.027300000000000001</v>
      </c>
      <c r="R323" s="215">
        <f>Q323*H323</f>
        <v>0.33289620000000003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144</v>
      </c>
      <c r="AT323" s="217" t="s">
        <v>139</v>
      </c>
      <c r="AU323" s="217" t="s">
        <v>81</v>
      </c>
      <c r="AY323" s="19" t="s">
        <v>137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79</v>
      </c>
      <c r="BK323" s="218">
        <f>ROUND(I323*H323,2)</f>
        <v>0</v>
      </c>
      <c r="BL323" s="19" t="s">
        <v>144</v>
      </c>
      <c r="BM323" s="217" t="s">
        <v>761</v>
      </c>
    </row>
    <row r="324" s="2" customFormat="1">
      <c r="A324" s="40"/>
      <c r="B324" s="41"/>
      <c r="C324" s="42"/>
      <c r="D324" s="219" t="s">
        <v>146</v>
      </c>
      <c r="E324" s="42"/>
      <c r="F324" s="220" t="s">
        <v>762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146</v>
      </c>
      <c r="AU324" s="19" t="s">
        <v>81</v>
      </c>
    </row>
    <row r="325" s="13" customFormat="1">
      <c r="A325" s="13"/>
      <c r="B325" s="224"/>
      <c r="C325" s="225"/>
      <c r="D325" s="226" t="s">
        <v>148</v>
      </c>
      <c r="E325" s="227" t="s">
        <v>19</v>
      </c>
      <c r="F325" s="228" t="s">
        <v>513</v>
      </c>
      <c r="G325" s="225"/>
      <c r="H325" s="227" t="s">
        <v>19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148</v>
      </c>
      <c r="AU325" s="234" t="s">
        <v>81</v>
      </c>
      <c r="AV325" s="13" t="s">
        <v>79</v>
      </c>
      <c r="AW325" s="13" t="s">
        <v>33</v>
      </c>
      <c r="AX325" s="13" t="s">
        <v>71</v>
      </c>
      <c r="AY325" s="234" t="s">
        <v>137</v>
      </c>
    </row>
    <row r="326" s="14" customFormat="1">
      <c r="A326" s="14"/>
      <c r="B326" s="235"/>
      <c r="C326" s="236"/>
      <c r="D326" s="226" t="s">
        <v>148</v>
      </c>
      <c r="E326" s="237" t="s">
        <v>19</v>
      </c>
      <c r="F326" s="238" t="s">
        <v>763</v>
      </c>
      <c r="G326" s="236"/>
      <c r="H326" s="239">
        <v>12.194000000000001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148</v>
      </c>
      <c r="AU326" s="245" t="s">
        <v>81</v>
      </c>
      <c r="AV326" s="14" t="s">
        <v>81</v>
      </c>
      <c r="AW326" s="14" t="s">
        <v>33</v>
      </c>
      <c r="AX326" s="14" t="s">
        <v>79</v>
      </c>
      <c r="AY326" s="245" t="s">
        <v>137</v>
      </c>
    </row>
    <row r="327" s="2" customFormat="1" ht="16.5" customHeight="1">
      <c r="A327" s="40"/>
      <c r="B327" s="41"/>
      <c r="C327" s="206" t="s">
        <v>455</v>
      </c>
      <c r="D327" s="206" t="s">
        <v>139</v>
      </c>
      <c r="E327" s="207" t="s">
        <v>764</v>
      </c>
      <c r="F327" s="208" t="s">
        <v>765</v>
      </c>
      <c r="G327" s="209" t="s">
        <v>160</v>
      </c>
      <c r="H327" s="210">
        <v>45</v>
      </c>
      <c r="I327" s="211"/>
      <c r="J327" s="212">
        <f>ROUND(I327*H327,2)</f>
        <v>0</v>
      </c>
      <c r="K327" s="208" t="s">
        <v>143</v>
      </c>
      <c r="L327" s="46"/>
      <c r="M327" s="213" t="s">
        <v>19</v>
      </c>
      <c r="N327" s="214" t="s">
        <v>42</v>
      </c>
      <c r="O327" s="86"/>
      <c r="P327" s="215">
        <f>O327*H327</f>
        <v>0</v>
      </c>
      <c r="Q327" s="215">
        <v>0.056000000000000001</v>
      </c>
      <c r="R327" s="215">
        <f>Q327*H327</f>
        <v>2.52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144</v>
      </c>
      <c r="AT327" s="217" t="s">
        <v>139</v>
      </c>
      <c r="AU327" s="217" t="s">
        <v>81</v>
      </c>
      <c r="AY327" s="19" t="s">
        <v>137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79</v>
      </c>
      <c r="BK327" s="218">
        <f>ROUND(I327*H327,2)</f>
        <v>0</v>
      </c>
      <c r="BL327" s="19" t="s">
        <v>144</v>
      </c>
      <c r="BM327" s="217" t="s">
        <v>766</v>
      </c>
    </row>
    <row r="328" s="2" customFormat="1">
      <c r="A328" s="40"/>
      <c r="B328" s="41"/>
      <c r="C328" s="42"/>
      <c r="D328" s="219" t="s">
        <v>146</v>
      </c>
      <c r="E328" s="42"/>
      <c r="F328" s="220" t="s">
        <v>767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146</v>
      </c>
      <c r="AU328" s="19" t="s">
        <v>81</v>
      </c>
    </row>
    <row r="329" s="13" customFormat="1">
      <c r="A329" s="13"/>
      <c r="B329" s="224"/>
      <c r="C329" s="225"/>
      <c r="D329" s="226" t="s">
        <v>148</v>
      </c>
      <c r="E329" s="227" t="s">
        <v>19</v>
      </c>
      <c r="F329" s="228" t="s">
        <v>513</v>
      </c>
      <c r="G329" s="225"/>
      <c r="H329" s="227" t="s">
        <v>19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148</v>
      </c>
      <c r="AU329" s="234" t="s">
        <v>81</v>
      </c>
      <c r="AV329" s="13" t="s">
        <v>79</v>
      </c>
      <c r="AW329" s="13" t="s">
        <v>33</v>
      </c>
      <c r="AX329" s="13" t="s">
        <v>71</v>
      </c>
      <c r="AY329" s="234" t="s">
        <v>137</v>
      </c>
    </row>
    <row r="330" s="14" customFormat="1">
      <c r="A330" s="14"/>
      <c r="B330" s="235"/>
      <c r="C330" s="236"/>
      <c r="D330" s="226" t="s">
        <v>148</v>
      </c>
      <c r="E330" s="237" t="s">
        <v>19</v>
      </c>
      <c r="F330" s="238" t="s">
        <v>653</v>
      </c>
      <c r="G330" s="236"/>
      <c r="H330" s="239">
        <v>45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148</v>
      </c>
      <c r="AU330" s="245" t="s">
        <v>81</v>
      </c>
      <c r="AV330" s="14" t="s">
        <v>81</v>
      </c>
      <c r="AW330" s="14" t="s">
        <v>33</v>
      </c>
      <c r="AX330" s="14" t="s">
        <v>79</v>
      </c>
      <c r="AY330" s="245" t="s">
        <v>137</v>
      </c>
    </row>
    <row r="331" s="2" customFormat="1" ht="24.15" customHeight="1">
      <c r="A331" s="40"/>
      <c r="B331" s="41"/>
      <c r="C331" s="206" t="s">
        <v>462</v>
      </c>
      <c r="D331" s="206" t="s">
        <v>139</v>
      </c>
      <c r="E331" s="207" t="s">
        <v>768</v>
      </c>
      <c r="F331" s="208" t="s">
        <v>769</v>
      </c>
      <c r="G331" s="209" t="s">
        <v>160</v>
      </c>
      <c r="H331" s="210">
        <v>612.25999999999999</v>
      </c>
      <c r="I331" s="211"/>
      <c r="J331" s="212">
        <f>ROUND(I331*H331,2)</f>
        <v>0</v>
      </c>
      <c r="K331" s="208" t="s">
        <v>143</v>
      </c>
      <c r="L331" s="46"/>
      <c r="M331" s="213" t="s">
        <v>19</v>
      </c>
      <c r="N331" s="214" t="s">
        <v>42</v>
      </c>
      <c r="O331" s="86"/>
      <c r="P331" s="215">
        <f>O331*H331</f>
        <v>0</v>
      </c>
      <c r="Q331" s="215">
        <v>0.0043800000000000002</v>
      </c>
      <c r="R331" s="215">
        <f>Q331*H331</f>
        <v>2.6816987999999999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144</v>
      </c>
      <c r="AT331" s="217" t="s">
        <v>139</v>
      </c>
      <c r="AU331" s="217" t="s">
        <v>81</v>
      </c>
      <c r="AY331" s="19" t="s">
        <v>137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79</v>
      </c>
      <c r="BK331" s="218">
        <f>ROUND(I331*H331,2)</f>
        <v>0</v>
      </c>
      <c r="BL331" s="19" t="s">
        <v>144</v>
      </c>
      <c r="BM331" s="217" t="s">
        <v>770</v>
      </c>
    </row>
    <row r="332" s="2" customFormat="1">
      <c r="A332" s="40"/>
      <c r="B332" s="41"/>
      <c r="C332" s="42"/>
      <c r="D332" s="219" t="s">
        <v>146</v>
      </c>
      <c r="E332" s="42"/>
      <c r="F332" s="220" t="s">
        <v>771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146</v>
      </c>
      <c r="AU332" s="19" t="s">
        <v>81</v>
      </c>
    </row>
    <row r="333" s="13" customFormat="1">
      <c r="A333" s="13"/>
      <c r="B333" s="224"/>
      <c r="C333" s="225"/>
      <c r="D333" s="226" t="s">
        <v>148</v>
      </c>
      <c r="E333" s="227" t="s">
        <v>19</v>
      </c>
      <c r="F333" s="228" t="s">
        <v>513</v>
      </c>
      <c r="G333" s="225"/>
      <c r="H333" s="227" t="s">
        <v>19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148</v>
      </c>
      <c r="AU333" s="234" t="s">
        <v>81</v>
      </c>
      <c r="AV333" s="13" t="s">
        <v>79</v>
      </c>
      <c r="AW333" s="13" t="s">
        <v>33</v>
      </c>
      <c r="AX333" s="13" t="s">
        <v>71</v>
      </c>
      <c r="AY333" s="234" t="s">
        <v>137</v>
      </c>
    </row>
    <row r="334" s="14" customFormat="1">
      <c r="A334" s="14"/>
      <c r="B334" s="235"/>
      <c r="C334" s="236"/>
      <c r="D334" s="226" t="s">
        <v>148</v>
      </c>
      <c r="E334" s="237" t="s">
        <v>19</v>
      </c>
      <c r="F334" s="238" t="s">
        <v>772</v>
      </c>
      <c r="G334" s="236"/>
      <c r="H334" s="239">
        <v>44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148</v>
      </c>
      <c r="AU334" s="245" t="s">
        <v>81</v>
      </c>
      <c r="AV334" s="14" t="s">
        <v>81</v>
      </c>
      <c r="AW334" s="14" t="s">
        <v>33</v>
      </c>
      <c r="AX334" s="14" t="s">
        <v>71</v>
      </c>
      <c r="AY334" s="245" t="s">
        <v>137</v>
      </c>
    </row>
    <row r="335" s="14" customFormat="1">
      <c r="A335" s="14"/>
      <c r="B335" s="235"/>
      <c r="C335" s="236"/>
      <c r="D335" s="226" t="s">
        <v>148</v>
      </c>
      <c r="E335" s="237" t="s">
        <v>19</v>
      </c>
      <c r="F335" s="238" t="s">
        <v>773</v>
      </c>
      <c r="G335" s="236"/>
      <c r="H335" s="239">
        <v>568.25999999999999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148</v>
      </c>
      <c r="AU335" s="245" t="s">
        <v>81</v>
      </c>
      <c r="AV335" s="14" t="s">
        <v>81</v>
      </c>
      <c r="AW335" s="14" t="s">
        <v>33</v>
      </c>
      <c r="AX335" s="14" t="s">
        <v>71</v>
      </c>
      <c r="AY335" s="245" t="s">
        <v>137</v>
      </c>
    </row>
    <row r="336" s="15" customFormat="1">
      <c r="A336" s="15"/>
      <c r="B336" s="256"/>
      <c r="C336" s="257"/>
      <c r="D336" s="226" t="s">
        <v>148</v>
      </c>
      <c r="E336" s="258" t="s">
        <v>19</v>
      </c>
      <c r="F336" s="259" t="s">
        <v>220</v>
      </c>
      <c r="G336" s="257"/>
      <c r="H336" s="260">
        <v>612.25999999999999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6" t="s">
        <v>148</v>
      </c>
      <c r="AU336" s="266" t="s">
        <v>81</v>
      </c>
      <c r="AV336" s="15" t="s">
        <v>144</v>
      </c>
      <c r="AW336" s="15" t="s">
        <v>33</v>
      </c>
      <c r="AX336" s="15" t="s">
        <v>79</v>
      </c>
      <c r="AY336" s="266" t="s">
        <v>137</v>
      </c>
    </row>
    <row r="337" s="2" customFormat="1" ht="24.15" customHeight="1">
      <c r="A337" s="40"/>
      <c r="B337" s="41"/>
      <c r="C337" s="206" t="s">
        <v>470</v>
      </c>
      <c r="D337" s="206" t="s">
        <v>139</v>
      </c>
      <c r="E337" s="207" t="s">
        <v>774</v>
      </c>
      <c r="F337" s="208" t="s">
        <v>775</v>
      </c>
      <c r="G337" s="209" t="s">
        <v>160</v>
      </c>
      <c r="H337" s="210">
        <v>175</v>
      </c>
      <c r="I337" s="211"/>
      <c r="J337" s="212">
        <f>ROUND(I337*H337,2)</f>
        <v>0</v>
      </c>
      <c r="K337" s="208" t="s">
        <v>143</v>
      </c>
      <c r="L337" s="46"/>
      <c r="M337" s="213" t="s">
        <v>19</v>
      </c>
      <c r="N337" s="214" t="s">
        <v>42</v>
      </c>
      <c r="O337" s="86"/>
      <c r="P337" s="215">
        <f>O337*H337</f>
        <v>0</v>
      </c>
      <c r="Q337" s="215">
        <v>0.015400000000000001</v>
      </c>
      <c r="R337" s="215">
        <f>Q337*H337</f>
        <v>2.6950000000000003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144</v>
      </c>
      <c r="AT337" s="217" t="s">
        <v>139</v>
      </c>
      <c r="AU337" s="217" t="s">
        <v>81</v>
      </c>
      <c r="AY337" s="19" t="s">
        <v>137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79</v>
      </c>
      <c r="BK337" s="218">
        <f>ROUND(I337*H337,2)</f>
        <v>0</v>
      </c>
      <c r="BL337" s="19" t="s">
        <v>144</v>
      </c>
      <c r="BM337" s="217" t="s">
        <v>776</v>
      </c>
    </row>
    <row r="338" s="2" customFormat="1">
      <c r="A338" s="40"/>
      <c r="B338" s="41"/>
      <c r="C338" s="42"/>
      <c r="D338" s="219" t="s">
        <v>146</v>
      </c>
      <c r="E338" s="42"/>
      <c r="F338" s="220" t="s">
        <v>777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146</v>
      </c>
      <c r="AU338" s="19" t="s">
        <v>81</v>
      </c>
    </row>
    <row r="339" s="13" customFormat="1">
      <c r="A339" s="13"/>
      <c r="B339" s="224"/>
      <c r="C339" s="225"/>
      <c r="D339" s="226" t="s">
        <v>148</v>
      </c>
      <c r="E339" s="227" t="s">
        <v>19</v>
      </c>
      <c r="F339" s="228" t="s">
        <v>513</v>
      </c>
      <c r="G339" s="225"/>
      <c r="H339" s="227" t="s">
        <v>19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148</v>
      </c>
      <c r="AU339" s="234" t="s">
        <v>81</v>
      </c>
      <c r="AV339" s="13" t="s">
        <v>79</v>
      </c>
      <c r="AW339" s="13" t="s">
        <v>33</v>
      </c>
      <c r="AX339" s="13" t="s">
        <v>71</v>
      </c>
      <c r="AY339" s="234" t="s">
        <v>137</v>
      </c>
    </row>
    <row r="340" s="14" customFormat="1">
      <c r="A340" s="14"/>
      <c r="B340" s="235"/>
      <c r="C340" s="236"/>
      <c r="D340" s="226" t="s">
        <v>148</v>
      </c>
      <c r="E340" s="237" t="s">
        <v>19</v>
      </c>
      <c r="F340" s="238" t="s">
        <v>778</v>
      </c>
      <c r="G340" s="236"/>
      <c r="H340" s="239">
        <v>175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148</v>
      </c>
      <c r="AU340" s="245" t="s">
        <v>81</v>
      </c>
      <c r="AV340" s="14" t="s">
        <v>81</v>
      </c>
      <c r="AW340" s="14" t="s">
        <v>33</v>
      </c>
      <c r="AX340" s="14" t="s">
        <v>79</v>
      </c>
      <c r="AY340" s="245" t="s">
        <v>137</v>
      </c>
    </row>
    <row r="341" s="2" customFormat="1" ht="16.5" customHeight="1">
      <c r="A341" s="40"/>
      <c r="B341" s="41"/>
      <c r="C341" s="206" t="s">
        <v>476</v>
      </c>
      <c r="D341" s="206" t="s">
        <v>139</v>
      </c>
      <c r="E341" s="207" t="s">
        <v>779</v>
      </c>
      <c r="F341" s="208" t="s">
        <v>780</v>
      </c>
      <c r="G341" s="209" t="s">
        <v>160</v>
      </c>
      <c r="H341" s="210">
        <v>612.25999999999999</v>
      </c>
      <c r="I341" s="211"/>
      <c r="J341" s="212">
        <f>ROUND(I341*H341,2)</f>
        <v>0</v>
      </c>
      <c r="K341" s="208" t="s">
        <v>143</v>
      </c>
      <c r="L341" s="46"/>
      <c r="M341" s="213" t="s">
        <v>19</v>
      </c>
      <c r="N341" s="214" t="s">
        <v>42</v>
      </c>
      <c r="O341" s="86"/>
      <c r="P341" s="215">
        <f>O341*H341</f>
        <v>0</v>
      </c>
      <c r="Q341" s="215">
        <v>0.0030000000000000001</v>
      </c>
      <c r="R341" s="215">
        <f>Q341*H341</f>
        <v>1.8367800000000001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144</v>
      </c>
      <c r="AT341" s="217" t="s">
        <v>139</v>
      </c>
      <c r="AU341" s="217" t="s">
        <v>81</v>
      </c>
      <c r="AY341" s="19" t="s">
        <v>137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79</v>
      </c>
      <c r="BK341" s="218">
        <f>ROUND(I341*H341,2)</f>
        <v>0</v>
      </c>
      <c r="BL341" s="19" t="s">
        <v>144</v>
      </c>
      <c r="BM341" s="217" t="s">
        <v>781</v>
      </c>
    </row>
    <row r="342" s="2" customFormat="1">
      <c r="A342" s="40"/>
      <c r="B342" s="41"/>
      <c r="C342" s="42"/>
      <c r="D342" s="219" t="s">
        <v>146</v>
      </c>
      <c r="E342" s="42"/>
      <c r="F342" s="220" t="s">
        <v>782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146</v>
      </c>
      <c r="AU342" s="19" t="s">
        <v>81</v>
      </c>
    </row>
    <row r="343" s="13" customFormat="1">
      <c r="A343" s="13"/>
      <c r="B343" s="224"/>
      <c r="C343" s="225"/>
      <c r="D343" s="226" t="s">
        <v>148</v>
      </c>
      <c r="E343" s="227" t="s">
        <v>19</v>
      </c>
      <c r="F343" s="228" t="s">
        <v>513</v>
      </c>
      <c r="G343" s="225"/>
      <c r="H343" s="227" t="s">
        <v>19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148</v>
      </c>
      <c r="AU343" s="234" t="s">
        <v>81</v>
      </c>
      <c r="AV343" s="13" t="s">
        <v>79</v>
      </c>
      <c r="AW343" s="13" t="s">
        <v>33</v>
      </c>
      <c r="AX343" s="13" t="s">
        <v>71</v>
      </c>
      <c r="AY343" s="234" t="s">
        <v>137</v>
      </c>
    </row>
    <row r="344" s="14" customFormat="1">
      <c r="A344" s="14"/>
      <c r="B344" s="235"/>
      <c r="C344" s="236"/>
      <c r="D344" s="226" t="s">
        <v>148</v>
      </c>
      <c r="E344" s="237" t="s">
        <v>19</v>
      </c>
      <c r="F344" s="238" t="s">
        <v>772</v>
      </c>
      <c r="G344" s="236"/>
      <c r="H344" s="239">
        <v>44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148</v>
      </c>
      <c r="AU344" s="245" t="s">
        <v>81</v>
      </c>
      <c r="AV344" s="14" t="s">
        <v>81</v>
      </c>
      <c r="AW344" s="14" t="s">
        <v>33</v>
      </c>
      <c r="AX344" s="14" t="s">
        <v>71</v>
      </c>
      <c r="AY344" s="245" t="s">
        <v>137</v>
      </c>
    </row>
    <row r="345" s="14" customFormat="1">
      <c r="A345" s="14"/>
      <c r="B345" s="235"/>
      <c r="C345" s="236"/>
      <c r="D345" s="226" t="s">
        <v>148</v>
      </c>
      <c r="E345" s="237" t="s">
        <v>19</v>
      </c>
      <c r="F345" s="238" t="s">
        <v>773</v>
      </c>
      <c r="G345" s="236"/>
      <c r="H345" s="239">
        <v>568.25999999999999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148</v>
      </c>
      <c r="AU345" s="245" t="s">
        <v>81</v>
      </c>
      <c r="AV345" s="14" t="s">
        <v>81</v>
      </c>
      <c r="AW345" s="14" t="s">
        <v>33</v>
      </c>
      <c r="AX345" s="14" t="s">
        <v>71</v>
      </c>
      <c r="AY345" s="245" t="s">
        <v>137</v>
      </c>
    </row>
    <row r="346" s="15" customFormat="1">
      <c r="A346" s="15"/>
      <c r="B346" s="256"/>
      <c r="C346" s="257"/>
      <c r="D346" s="226" t="s">
        <v>148</v>
      </c>
      <c r="E346" s="258" t="s">
        <v>19</v>
      </c>
      <c r="F346" s="259" t="s">
        <v>220</v>
      </c>
      <c r="G346" s="257"/>
      <c r="H346" s="260">
        <v>612.25999999999999</v>
      </c>
      <c r="I346" s="261"/>
      <c r="J346" s="257"/>
      <c r="K346" s="257"/>
      <c r="L346" s="262"/>
      <c r="M346" s="263"/>
      <c r="N346" s="264"/>
      <c r="O346" s="264"/>
      <c r="P346" s="264"/>
      <c r="Q346" s="264"/>
      <c r="R346" s="264"/>
      <c r="S346" s="264"/>
      <c r="T346" s="26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6" t="s">
        <v>148</v>
      </c>
      <c r="AU346" s="266" t="s">
        <v>81</v>
      </c>
      <c r="AV346" s="15" t="s">
        <v>144</v>
      </c>
      <c r="AW346" s="15" t="s">
        <v>33</v>
      </c>
      <c r="AX346" s="15" t="s">
        <v>79</v>
      </c>
      <c r="AY346" s="266" t="s">
        <v>137</v>
      </c>
    </row>
    <row r="347" s="2" customFormat="1" ht="24.15" customHeight="1">
      <c r="A347" s="40"/>
      <c r="B347" s="41"/>
      <c r="C347" s="206" t="s">
        <v>483</v>
      </c>
      <c r="D347" s="206" t="s">
        <v>139</v>
      </c>
      <c r="E347" s="207" t="s">
        <v>783</v>
      </c>
      <c r="F347" s="208" t="s">
        <v>784</v>
      </c>
      <c r="G347" s="209" t="s">
        <v>160</v>
      </c>
      <c r="H347" s="210">
        <v>621.86599999999999</v>
      </c>
      <c r="I347" s="211"/>
      <c r="J347" s="212">
        <f>ROUND(I347*H347,2)</f>
        <v>0</v>
      </c>
      <c r="K347" s="208" t="s">
        <v>143</v>
      </c>
      <c r="L347" s="46"/>
      <c r="M347" s="213" t="s">
        <v>19</v>
      </c>
      <c r="N347" s="214" t="s">
        <v>42</v>
      </c>
      <c r="O347" s="86"/>
      <c r="P347" s="215">
        <f>O347*H347</f>
        <v>0</v>
      </c>
      <c r="Q347" s="215">
        <v>0.018380000000000001</v>
      </c>
      <c r="R347" s="215">
        <f>Q347*H347</f>
        <v>11.42989708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144</v>
      </c>
      <c r="AT347" s="217" t="s">
        <v>139</v>
      </c>
      <c r="AU347" s="217" t="s">
        <v>81</v>
      </c>
      <c r="AY347" s="19" t="s">
        <v>137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79</v>
      </c>
      <c r="BK347" s="218">
        <f>ROUND(I347*H347,2)</f>
        <v>0</v>
      </c>
      <c r="BL347" s="19" t="s">
        <v>144</v>
      </c>
      <c r="BM347" s="217" t="s">
        <v>785</v>
      </c>
    </row>
    <row r="348" s="2" customFormat="1">
      <c r="A348" s="40"/>
      <c r="B348" s="41"/>
      <c r="C348" s="42"/>
      <c r="D348" s="219" t="s">
        <v>146</v>
      </c>
      <c r="E348" s="42"/>
      <c r="F348" s="220" t="s">
        <v>786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146</v>
      </c>
      <c r="AU348" s="19" t="s">
        <v>81</v>
      </c>
    </row>
    <row r="349" s="13" customFormat="1">
      <c r="A349" s="13"/>
      <c r="B349" s="224"/>
      <c r="C349" s="225"/>
      <c r="D349" s="226" t="s">
        <v>148</v>
      </c>
      <c r="E349" s="227" t="s">
        <v>19</v>
      </c>
      <c r="F349" s="228" t="s">
        <v>513</v>
      </c>
      <c r="G349" s="225"/>
      <c r="H349" s="227" t="s">
        <v>19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148</v>
      </c>
      <c r="AU349" s="234" t="s">
        <v>81</v>
      </c>
      <c r="AV349" s="13" t="s">
        <v>79</v>
      </c>
      <c r="AW349" s="13" t="s">
        <v>33</v>
      </c>
      <c r="AX349" s="13" t="s">
        <v>71</v>
      </c>
      <c r="AY349" s="234" t="s">
        <v>137</v>
      </c>
    </row>
    <row r="350" s="14" customFormat="1">
      <c r="A350" s="14"/>
      <c r="B350" s="235"/>
      <c r="C350" s="236"/>
      <c r="D350" s="226" t="s">
        <v>148</v>
      </c>
      <c r="E350" s="237" t="s">
        <v>19</v>
      </c>
      <c r="F350" s="238" t="s">
        <v>787</v>
      </c>
      <c r="G350" s="236"/>
      <c r="H350" s="239">
        <v>1275.1289999999999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148</v>
      </c>
      <c r="AU350" s="245" t="s">
        <v>81</v>
      </c>
      <c r="AV350" s="14" t="s">
        <v>81</v>
      </c>
      <c r="AW350" s="14" t="s">
        <v>33</v>
      </c>
      <c r="AX350" s="14" t="s">
        <v>71</v>
      </c>
      <c r="AY350" s="245" t="s">
        <v>137</v>
      </c>
    </row>
    <row r="351" s="14" customFormat="1">
      <c r="A351" s="14"/>
      <c r="B351" s="235"/>
      <c r="C351" s="236"/>
      <c r="D351" s="226" t="s">
        <v>148</v>
      </c>
      <c r="E351" s="237" t="s">
        <v>19</v>
      </c>
      <c r="F351" s="238" t="s">
        <v>788</v>
      </c>
      <c r="G351" s="236"/>
      <c r="H351" s="239">
        <v>-81.599999999999994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148</v>
      </c>
      <c r="AU351" s="245" t="s">
        <v>81</v>
      </c>
      <c r="AV351" s="14" t="s">
        <v>81</v>
      </c>
      <c r="AW351" s="14" t="s">
        <v>33</v>
      </c>
      <c r="AX351" s="14" t="s">
        <v>71</v>
      </c>
      <c r="AY351" s="245" t="s">
        <v>137</v>
      </c>
    </row>
    <row r="352" s="14" customFormat="1">
      <c r="A352" s="14"/>
      <c r="B352" s="235"/>
      <c r="C352" s="236"/>
      <c r="D352" s="226" t="s">
        <v>148</v>
      </c>
      <c r="E352" s="237" t="s">
        <v>19</v>
      </c>
      <c r="F352" s="238" t="s">
        <v>789</v>
      </c>
      <c r="G352" s="236"/>
      <c r="H352" s="239">
        <v>-30.983000000000001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148</v>
      </c>
      <c r="AU352" s="245" t="s">
        <v>81</v>
      </c>
      <c r="AV352" s="14" t="s">
        <v>81</v>
      </c>
      <c r="AW352" s="14" t="s">
        <v>33</v>
      </c>
      <c r="AX352" s="14" t="s">
        <v>71</v>
      </c>
      <c r="AY352" s="245" t="s">
        <v>137</v>
      </c>
    </row>
    <row r="353" s="14" customFormat="1">
      <c r="A353" s="14"/>
      <c r="B353" s="235"/>
      <c r="C353" s="236"/>
      <c r="D353" s="226" t="s">
        <v>148</v>
      </c>
      <c r="E353" s="237" t="s">
        <v>19</v>
      </c>
      <c r="F353" s="238" t="s">
        <v>790</v>
      </c>
      <c r="G353" s="236"/>
      <c r="H353" s="239">
        <v>-10.800000000000001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148</v>
      </c>
      <c r="AU353" s="245" t="s">
        <v>81</v>
      </c>
      <c r="AV353" s="14" t="s">
        <v>81</v>
      </c>
      <c r="AW353" s="14" t="s">
        <v>33</v>
      </c>
      <c r="AX353" s="14" t="s">
        <v>71</v>
      </c>
      <c r="AY353" s="245" t="s">
        <v>137</v>
      </c>
    </row>
    <row r="354" s="14" customFormat="1">
      <c r="A354" s="14"/>
      <c r="B354" s="235"/>
      <c r="C354" s="236"/>
      <c r="D354" s="226" t="s">
        <v>148</v>
      </c>
      <c r="E354" s="237" t="s">
        <v>19</v>
      </c>
      <c r="F354" s="238" t="s">
        <v>791</v>
      </c>
      <c r="G354" s="236"/>
      <c r="H354" s="239">
        <v>-10.800000000000001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148</v>
      </c>
      <c r="AU354" s="245" t="s">
        <v>81</v>
      </c>
      <c r="AV354" s="14" t="s">
        <v>81</v>
      </c>
      <c r="AW354" s="14" t="s">
        <v>33</v>
      </c>
      <c r="AX354" s="14" t="s">
        <v>71</v>
      </c>
      <c r="AY354" s="245" t="s">
        <v>137</v>
      </c>
    </row>
    <row r="355" s="14" customFormat="1">
      <c r="A355" s="14"/>
      <c r="B355" s="235"/>
      <c r="C355" s="236"/>
      <c r="D355" s="226" t="s">
        <v>148</v>
      </c>
      <c r="E355" s="237" t="s">
        <v>19</v>
      </c>
      <c r="F355" s="238" t="s">
        <v>792</v>
      </c>
      <c r="G355" s="236"/>
      <c r="H355" s="239">
        <v>-175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148</v>
      </c>
      <c r="AU355" s="245" t="s">
        <v>81</v>
      </c>
      <c r="AV355" s="14" t="s">
        <v>81</v>
      </c>
      <c r="AW355" s="14" t="s">
        <v>33</v>
      </c>
      <c r="AX355" s="14" t="s">
        <v>71</v>
      </c>
      <c r="AY355" s="245" t="s">
        <v>137</v>
      </c>
    </row>
    <row r="356" s="14" customFormat="1">
      <c r="A356" s="14"/>
      <c r="B356" s="235"/>
      <c r="C356" s="236"/>
      <c r="D356" s="226" t="s">
        <v>148</v>
      </c>
      <c r="E356" s="237" t="s">
        <v>19</v>
      </c>
      <c r="F356" s="238" t="s">
        <v>793</v>
      </c>
      <c r="G356" s="236"/>
      <c r="H356" s="239">
        <v>-344.07999999999998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148</v>
      </c>
      <c r="AU356" s="245" t="s">
        <v>81</v>
      </c>
      <c r="AV356" s="14" t="s">
        <v>81</v>
      </c>
      <c r="AW356" s="14" t="s">
        <v>33</v>
      </c>
      <c r="AX356" s="14" t="s">
        <v>71</v>
      </c>
      <c r="AY356" s="245" t="s">
        <v>137</v>
      </c>
    </row>
    <row r="357" s="15" customFormat="1">
      <c r="A357" s="15"/>
      <c r="B357" s="256"/>
      <c r="C357" s="257"/>
      <c r="D357" s="226" t="s">
        <v>148</v>
      </c>
      <c r="E357" s="258" t="s">
        <v>19</v>
      </c>
      <c r="F357" s="259" t="s">
        <v>220</v>
      </c>
      <c r="G357" s="257"/>
      <c r="H357" s="260">
        <v>621.86599999999999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6" t="s">
        <v>148</v>
      </c>
      <c r="AU357" s="266" t="s">
        <v>81</v>
      </c>
      <c r="AV357" s="15" t="s">
        <v>144</v>
      </c>
      <c r="AW357" s="15" t="s">
        <v>33</v>
      </c>
      <c r="AX357" s="15" t="s">
        <v>79</v>
      </c>
      <c r="AY357" s="266" t="s">
        <v>137</v>
      </c>
    </row>
    <row r="358" s="2" customFormat="1" ht="16.5" customHeight="1">
      <c r="A358" s="40"/>
      <c r="B358" s="41"/>
      <c r="C358" s="206" t="s">
        <v>491</v>
      </c>
      <c r="D358" s="206" t="s">
        <v>139</v>
      </c>
      <c r="E358" s="207" t="s">
        <v>794</v>
      </c>
      <c r="F358" s="208" t="s">
        <v>795</v>
      </c>
      <c r="G358" s="209" t="s">
        <v>160</v>
      </c>
      <c r="H358" s="210">
        <v>26.295000000000002</v>
      </c>
      <c r="I358" s="211"/>
      <c r="J358" s="212">
        <f>ROUND(I358*H358,2)</f>
        <v>0</v>
      </c>
      <c r="K358" s="208" t="s">
        <v>143</v>
      </c>
      <c r="L358" s="46"/>
      <c r="M358" s="213" t="s">
        <v>19</v>
      </c>
      <c r="N358" s="214" t="s">
        <v>42</v>
      </c>
      <c r="O358" s="86"/>
      <c r="P358" s="215">
        <f>O358*H358</f>
        <v>0</v>
      </c>
      <c r="Q358" s="215">
        <v>0.033579999999999999</v>
      </c>
      <c r="R358" s="215">
        <f>Q358*H358</f>
        <v>0.8829861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144</v>
      </c>
      <c r="AT358" s="217" t="s">
        <v>139</v>
      </c>
      <c r="AU358" s="217" t="s">
        <v>81</v>
      </c>
      <c r="AY358" s="19" t="s">
        <v>137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79</v>
      </c>
      <c r="BK358" s="218">
        <f>ROUND(I358*H358,2)</f>
        <v>0</v>
      </c>
      <c r="BL358" s="19" t="s">
        <v>144</v>
      </c>
      <c r="BM358" s="217" t="s">
        <v>796</v>
      </c>
    </row>
    <row r="359" s="2" customFormat="1">
      <c r="A359" s="40"/>
      <c r="B359" s="41"/>
      <c r="C359" s="42"/>
      <c r="D359" s="219" t="s">
        <v>146</v>
      </c>
      <c r="E359" s="42"/>
      <c r="F359" s="220" t="s">
        <v>797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146</v>
      </c>
      <c r="AU359" s="19" t="s">
        <v>81</v>
      </c>
    </row>
    <row r="360" s="13" customFormat="1">
      <c r="A360" s="13"/>
      <c r="B360" s="224"/>
      <c r="C360" s="225"/>
      <c r="D360" s="226" t="s">
        <v>148</v>
      </c>
      <c r="E360" s="227" t="s">
        <v>19</v>
      </c>
      <c r="F360" s="228" t="s">
        <v>513</v>
      </c>
      <c r="G360" s="225"/>
      <c r="H360" s="227" t="s">
        <v>19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148</v>
      </c>
      <c r="AU360" s="234" t="s">
        <v>81</v>
      </c>
      <c r="AV360" s="13" t="s">
        <v>79</v>
      </c>
      <c r="AW360" s="13" t="s">
        <v>33</v>
      </c>
      <c r="AX360" s="13" t="s">
        <v>71</v>
      </c>
      <c r="AY360" s="234" t="s">
        <v>137</v>
      </c>
    </row>
    <row r="361" s="14" customFormat="1">
      <c r="A361" s="14"/>
      <c r="B361" s="235"/>
      <c r="C361" s="236"/>
      <c r="D361" s="226" t="s">
        <v>148</v>
      </c>
      <c r="E361" s="237" t="s">
        <v>19</v>
      </c>
      <c r="F361" s="238" t="s">
        <v>798</v>
      </c>
      <c r="G361" s="236"/>
      <c r="H361" s="239">
        <v>20.655000000000001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148</v>
      </c>
      <c r="AU361" s="245" t="s">
        <v>81</v>
      </c>
      <c r="AV361" s="14" t="s">
        <v>81</v>
      </c>
      <c r="AW361" s="14" t="s">
        <v>33</v>
      </c>
      <c r="AX361" s="14" t="s">
        <v>71</v>
      </c>
      <c r="AY361" s="245" t="s">
        <v>137</v>
      </c>
    </row>
    <row r="362" s="14" customFormat="1">
      <c r="A362" s="14"/>
      <c r="B362" s="235"/>
      <c r="C362" s="236"/>
      <c r="D362" s="226" t="s">
        <v>148</v>
      </c>
      <c r="E362" s="237" t="s">
        <v>19</v>
      </c>
      <c r="F362" s="238" t="s">
        <v>799</v>
      </c>
      <c r="G362" s="236"/>
      <c r="H362" s="239">
        <v>5.6399999999999997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148</v>
      </c>
      <c r="AU362" s="245" t="s">
        <v>81</v>
      </c>
      <c r="AV362" s="14" t="s">
        <v>81</v>
      </c>
      <c r="AW362" s="14" t="s">
        <v>33</v>
      </c>
      <c r="AX362" s="14" t="s">
        <v>71</v>
      </c>
      <c r="AY362" s="245" t="s">
        <v>137</v>
      </c>
    </row>
    <row r="363" s="15" customFormat="1">
      <c r="A363" s="15"/>
      <c r="B363" s="256"/>
      <c r="C363" s="257"/>
      <c r="D363" s="226" t="s">
        <v>148</v>
      </c>
      <c r="E363" s="258" t="s">
        <v>19</v>
      </c>
      <c r="F363" s="259" t="s">
        <v>220</v>
      </c>
      <c r="G363" s="257"/>
      <c r="H363" s="260">
        <v>26.295000000000002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6" t="s">
        <v>148</v>
      </c>
      <c r="AU363" s="266" t="s">
        <v>81</v>
      </c>
      <c r="AV363" s="15" t="s">
        <v>144</v>
      </c>
      <c r="AW363" s="15" t="s">
        <v>33</v>
      </c>
      <c r="AX363" s="15" t="s">
        <v>79</v>
      </c>
      <c r="AY363" s="266" t="s">
        <v>137</v>
      </c>
    </row>
    <row r="364" s="2" customFormat="1" ht="24.15" customHeight="1">
      <c r="A364" s="40"/>
      <c r="B364" s="41"/>
      <c r="C364" s="206" t="s">
        <v>800</v>
      </c>
      <c r="D364" s="206" t="s">
        <v>139</v>
      </c>
      <c r="E364" s="207" t="s">
        <v>801</v>
      </c>
      <c r="F364" s="208" t="s">
        <v>802</v>
      </c>
      <c r="G364" s="209" t="s">
        <v>160</v>
      </c>
      <c r="H364" s="210">
        <v>52.582999999999998</v>
      </c>
      <c r="I364" s="211"/>
      <c r="J364" s="212">
        <f>ROUND(I364*H364,2)</f>
        <v>0</v>
      </c>
      <c r="K364" s="208" t="s">
        <v>143</v>
      </c>
      <c r="L364" s="46"/>
      <c r="M364" s="213" t="s">
        <v>19</v>
      </c>
      <c r="N364" s="214" t="s">
        <v>42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1.0000000000000001E-05</v>
      </c>
      <c r="T364" s="216">
        <f>S364*H364</f>
        <v>0.00052583000000000003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144</v>
      </c>
      <c r="AT364" s="217" t="s">
        <v>139</v>
      </c>
      <c r="AU364" s="217" t="s">
        <v>81</v>
      </c>
      <c r="AY364" s="19" t="s">
        <v>137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79</v>
      </c>
      <c r="BK364" s="218">
        <f>ROUND(I364*H364,2)</f>
        <v>0</v>
      </c>
      <c r="BL364" s="19" t="s">
        <v>144</v>
      </c>
      <c r="BM364" s="217" t="s">
        <v>803</v>
      </c>
    </row>
    <row r="365" s="2" customFormat="1">
      <c r="A365" s="40"/>
      <c r="B365" s="41"/>
      <c r="C365" s="42"/>
      <c r="D365" s="219" t="s">
        <v>146</v>
      </c>
      <c r="E365" s="42"/>
      <c r="F365" s="220" t="s">
        <v>804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146</v>
      </c>
      <c r="AU365" s="19" t="s">
        <v>81</v>
      </c>
    </row>
    <row r="366" s="13" customFormat="1">
      <c r="A366" s="13"/>
      <c r="B366" s="224"/>
      <c r="C366" s="225"/>
      <c r="D366" s="226" t="s">
        <v>148</v>
      </c>
      <c r="E366" s="227" t="s">
        <v>19</v>
      </c>
      <c r="F366" s="228" t="s">
        <v>513</v>
      </c>
      <c r="G366" s="225"/>
      <c r="H366" s="227" t="s">
        <v>19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148</v>
      </c>
      <c r="AU366" s="234" t="s">
        <v>81</v>
      </c>
      <c r="AV366" s="13" t="s">
        <v>79</v>
      </c>
      <c r="AW366" s="13" t="s">
        <v>33</v>
      </c>
      <c r="AX366" s="13" t="s">
        <v>71</v>
      </c>
      <c r="AY366" s="234" t="s">
        <v>137</v>
      </c>
    </row>
    <row r="367" s="14" customFormat="1">
      <c r="A367" s="14"/>
      <c r="B367" s="235"/>
      <c r="C367" s="236"/>
      <c r="D367" s="226" t="s">
        <v>148</v>
      </c>
      <c r="E367" s="237" t="s">
        <v>19</v>
      </c>
      <c r="F367" s="238" t="s">
        <v>805</v>
      </c>
      <c r="G367" s="236"/>
      <c r="H367" s="239">
        <v>30.983000000000001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148</v>
      </c>
      <c r="AU367" s="245" t="s">
        <v>81</v>
      </c>
      <c r="AV367" s="14" t="s">
        <v>81</v>
      </c>
      <c r="AW367" s="14" t="s">
        <v>33</v>
      </c>
      <c r="AX367" s="14" t="s">
        <v>71</v>
      </c>
      <c r="AY367" s="245" t="s">
        <v>137</v>
      </c>
    </row>
    <row r="368" s="14" customFormat="1">
      <c r="A368" s="14"/>
      <c r="B368" s="235"/>
      <c r="C368" s="236"/>
      <c r="D368" s="226" t="s">
        <v>148</v>
      </c>
      <c r="E368" s="237" t="s">
        <v>19</v>
      </c>
      <c r="F368" s="238" t="s">
        <v>806</v>
      </c>
      <c r="G368" s="236"/>
      <c r="H368" s="239">
        <v>10.800000000000001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5" t="s">
        <v>148</v>
      </c>
      <c r="AU368" s="245" t="s">
        <v>81</v>
      </c>
      <c r="AV368" s="14" t="s">
        <v>81</v>
      </c>
      <c r="AW368" s="14" t="s">
        <v>33</v>
      </c>
      <c r="AX368" s="14" t="s">
        <v>71</v>
      </c>
      <c r="AY368" s="245" t="s">
        <v>137</v>
      </c>
    </row>
    <row r="369" s="14" customFormat="1">
      <c r="A369" s="14"/>
      <c r="B369" s="235"/>
      <c r="C369" s="236"/>
      <c r="D369" s="226" t="s">
        <v>148</v>
      </c>
      <c r="E369" s="237" t="s">
        <v>19</v>
      </c>
      <c r="F369" s="238" t="s">
        <v>807</v>
      </c>
      <c r="G369" s="236"/>
      <c r="H369" s="239">
        <v>10.800000000000001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148</v>
      </c>
      <c r="AU369" s="245" t="s">
        <v>81</v>
      </c>
      <c r="AV369" s="14" t="s">
        <v>81</v>
      </c>
      <c r="AW369" s="14" t="s">
        <v>33</v>
      </c>
      <c r="AX369" s="14" t="s">
        <v>71</v>
      </c>
      <c r="AY369" s="245" t="s">
        <v>137</v>
      </c>
    </row>
    <row r="370" s="15" customFormat="1">
      <c r="A370" s="15"/>
      <c r="B370" s="256"/>
      <c r="C370" s="257"/>
      <c r="D370" s="226" t="s">
        <v>148</v>
      </c>
      <c r="E370" s="258" t="s">
        <v>19</v>
      </c>
      <c r="F370" s="259" t="s">
        <v>220</v>
      </c>
      <c r="G370" s="257"/>
      <c r="H370" s="260">
        <v>52.582999999999998</v>
      </c>
      <c r="I370" s="261"/>
      <c r="J370" s="257"/>
      <c r="K370" s="257"/>
      <c r="L370" s="262"/>
      <c r="M370" s="263"/>
      <c r="N370" s="264"/>
      <c r="O370" s="264"/>
      <c r="P370" s="264"/>
      <c r="Q370" s="264"/>
      <c r="R370" s="264"/>
      <c r="S370" s="264"/>
      <c r="T370" s="26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6" t="s">
        <v>148</v>
      </c>
      <c r="AU370" s="266" t="s">
        <v>81</v>
      </c>
      <c r="AV370" s="15" t="s">
        <v>144</v>
      </c>
      <c r="AW370" s="15" t="s">
        <v>33</v>
      </c>
      <c r="AX370" s="15" t="s">
        <v>79</v>
      </c>
      <c r="AY370" s="266" t="s">
        <v>137</v>
      </c>
    </row>
    <row r="371" s="2" customFormat="1" ht="24.15" customHeight="1">
      <c r="A371" s="40"/>
      <c r="B371" s="41"/>
      <c r="C371" s="206" t="s">
        <v>694</v>
      </c>
      <c r="D371" s="206" t="s">
        <v>139</v>
      </c>
      <c r="E371" s="207" t="s">
        <v>808</v>
      </c>
      <c r="F371" s="208" t="s">
        <v>809</v>
      </c>
      <c r="G371" s="209" t="s">
        <v>142</v>
      </c>
      <c r="H371" s="210">
        <v>4.234</v>
      </c>
      <c r="I371" s="211"/>
      <c r="J371" s="212">
        <f>ROUND(I371*H371,2)</f>
        <v>0</v>
      </c>
      <c r="K371" s="208" t="s">
        <v>143</v>
      </c>
      <c r="L371" s="46"/>
      <c r="M371" s="213" t="s">
        <v>19</v>
      </c>
      <c r="N371" s="214" t="s">
        <v>42</v>
      </c>
      <c r="O371" s="86"/>
      <c r="P371" s="215">
        <f>O371*H371</f>
        <v>0</v>
      </c>
      <c r="Q371" s="215">
        <v>2.3010199999999998</v>
      </c>
      <c r="R371" s="215">
        <f>Q371*H371</f>
        <v>9.7425186799999999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144</v>
      </c>
      <c r="AT371" s="217" t="s">
        <v>139</v>
      </c>
      <c r="AU371" s="217" t="s">
        <v>81</v>
      </c>
      <c r="AY371" s="19" t="s">
        <v>137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79</v>
      </c>
      <c r="BK371" s="218">
        <f>ROUND(I371*H371,2)</f>
        <v>0</v>
      </c>
      <c r="BL371" s="19" t="s">
        <v>144</v>
      </c>
      <c r="BM371" s="217" t="s">
        <v>810</v>
      </c>
    </row>
    <row r="372" s="2" customFormat="1">
      <c r="A372" s="40"/>
      <c r="B372" s="41"/>
      <c r="C372" s="42"/>
      <c r="D372" s="219" t="s">
        <v>146</v>
      </c>
      <c r="E372" s="42"/>
      <c r="F372" s="220" t="s">
        <v>811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146</v>
      </c>
      <c r="AU372" s="19" t="s">
        <v>81</v>
      </c>
    </row>
    <row r="373" s="13" customFormat="1">
      <c r="A373" s="13"/>
      <c r="B373" s="224"/>
      <c r="C373" s="225"/>
      <c r="D373" s="226" t="s">
        <v>148</v>
      </c>
      <c r="E373" s="227" t="s">
        <v>19</v>
      </c>
      <c r="F373" s="228" t="s">
        <v>513</v>
      </c>
      <c r="G373" s="225"/>
      <c r="H373" s="227" t="s">
        <v>19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148</v>
      </c>
      <c r="AU373" s="234" t="s">
        <v>81</v>
      </c>
      <c r="AV373" s="13" t="s">
        <v>79</v>
      </c>
      <c r="AW373" s="13" t="s">
        <v>33</v>
      </c>
      <c r="AX373" s="13" t="s">
        <v>71</v>
      </c>
      <c r="AY373" s="234" t="s">
        <v>137</v>
      </c>
    </row>
    <row r="374" s="13" customFormat="1">
      <c r="A374" s="13"/>
      <c r="B374" s="224"/>
      <c r="C374" s="225"/>
      <c r="D374" s="226" t="s">
        <v>148</v>
      </c>
      <c r="E374" s="227" t="s">
        <v>19</v>
      </c>
      <c r="F374" s="228" t="s">
        <v>812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148</v>
      </c>
      <c r="AU374" s="234" t="s">
        <v>81</v>
      </c>
      <c r="AV374" s="13" t="s">
        <v>79</v>
      </c>
      <c r="AW374" s="13" t="s">
        <v>33</v>
      </c>
      <c r="AX374" s="13" t="s">
        <v>71</v>
      </c>
      <c r="AY374" s="234" t="s">
        <v>137</v>
      </c>
    </row>
    <row r="375" s="14" customFormat="1">
      <c r="A375" s="14"/>
      <c r="B375" s="235"/>
      <c r="C375" s="236"/>
      <c r="D375" s="226" t="s">
        <v>148</v>
      </c>
      <c r="E375" s="237" t="s">
        <v>19</v>
      </c>
      <c r="F375" s="238" t="s">
        <v>813</v>
      </c>
      <c r="G375" s="236"/>
      <c r="H375" s="239">
        <v>1.8680000000000001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148</v>
      </c>
      <c r="AU375" s="245" t="s">
        <v>81</v>
      </c>
      <c r="AV375" s="14" t="s">
        <v>81</v>
      </c>
      <c r="AW375" s="14" t="s">
        <v>33</v>
      </c>
      <c r="AX375" s="14" t="s">
        <v>71</v>
      </c>
      <c r="AY375" s="245" t="s">
        <v>137</v>
      </c>
    </row>
    <row r="376" s="14" customFormat="1">
      <c r="A376" s="14"/>
      <c r="B376" s="235"/>
      <c r="C376" s="236"/>
      <c r="D376" s="226" t="s">
        <v>148</v>
      </c>
      <c r="E376" s="237" t="s">
        <v>19</v>
      </c>
      <c r="F376" s="238" t="s">
        <v>814</v>
      </c>
      <c r="G376" s="236"/>
      <c r="H376" s="239">
        <v>2.3660000000000001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148</v>
      </c>
      <c r="AU376" s="245" t="s">
        <v>81</v>
      </c>
      <c r="AV376" s="14" t="s">
        <v>81</v>
      </c>
      <c r="AW376" s="14" t="s">
        <v>33</v>
      </c>
      <c r="AX376" s="14" t="s">
        <v>71</v>
      </c>
      <c r="AY376" s="245" t="s">
        <v>137</v>
      </c>
    </row>
    <row r="377" s="15" customFormat="1">
      <c r="A377" s="15"/>
      <c r="B377" s="256"/>
      <c r="C377" s="257"/>
      <c r="D377" s="226" t="s">
        <v>148</v>
      </c>
      <c r="E377" s="258" t="s">
        <v>19</v>
      </c>
      <c r="F377" s="259" t="s">
        <v>220</v>
      </c>
      <c r="G377" s="257"/>
      <c r="H377" s="260">
        <v>4.234</v>
      </c>
      <c r="I377" s="261"/>
      <c r="J377" s="257"/>
      <c r="K377" s="257"/>
      <c r="L377" s="262"/>
      <c r="M377" s="263"/>
      <c r="N377" s="264"/>
      <c r="O377" s="264"/>
      <c r="P377" s="264"/>
      <c r="Q377" s="264"/>
      <c r="R377" s="264"/>
      <c r="S377" s="264"/>
      <c r="T377" s="26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6" t="s">
        <v>148</v>
      </c>
      <c r="AU377" s="266" t="s">
        <v>81</v>
      </c>
      <c r="AV377" s="15" t="s">
        <v>144</v>
      </c>
      <c r="AW377" s="15" t="s">
        <v>33</v>
      </c>
      <c r="AX377" s="15" t="s">
        <v>79</v>
      </c>
      <c r="AY377" s="266" t="s">
        <v>137</v>
      </c>
    </row>
    <row r="378" s="2" customFormat="1" ht="21.75" customHeight="1">
      <c r="A378" s="40"/>
      <c r="B378" s="41"/>
      <c r="C378" s="206" t="s">
        <v>815</v>
      </c>
      <c r="D378" s="206" t="s">
        <v>139</v>
      </c>
      <c r="E378" s="207" t="s">
        <v>816</v>
      </c>
      <c r="F378" s="208" t="s">
        <v>817</v>
      </c>
      <c r="G378" s="209" t="s">
        <v>160</v>
      </c>
      <c r="H378" s="210">
        <v>26.242999999999999</v>
      </c>
      <c r="I378" s="211"/>
      <c r="J378" s="212">
        <f>ROUND(I378*H378,2)</f>
        <v>0</v>
      </c>
      <c r="K378" s="208" t="s">
        <v>143</v>
      </c>
      <c r="L378" s="46"/>
      <c r="M378" s="213" t="s">
        <v>19</v>
      </c>
      <c r="N378" s="214" t="s">
        <v>42</v>
      </c>
      <c r="O378" s="86"/>
      <c r="P378" s="215">
        <f>O378*H378</f>
        <v>0</v>
      </c>
      <c r="Q378" s="215">
        <v>0.105</v>
      </c>
      <c r="R378" s="215">
        <f>Q378*H378</f>
        <v>2.7555149999999999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144</v>
      </c>
      <c r="AT378" s="217" t="s">
        <v>139</v>
      </c>
      <c r="AU378" s="217" t="s">
        <v>81</v>
      </c>
      <c r="AY378" s="19" t="s">
        <v>137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79</v>
      </c>
      <c r="BK378" s="218">
        <f>ROUND(I378*H378,2)</f>
        <v>0</v>
      </c>
      <c r="BL378" s="19" t="s">
        <v>144</v>
      </c>
      <c r="BM378" s="217" t="s">
        <v>818</v>
      </c>
    </row>
    <row r="379" s="2" customFormat="1">
      <c r="A379" s="40"/>
      <c r="B379" s="41"/>
      <c r="C379" s="42"/>
      <c r="D379" s="219" t="s">
        <v>146</v>
      </c>
      <c r="E379" s="42"/>
      <c r="F379" s="220" t="s">
        <v>819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146</v>
      </c>
      <c r="AU379" s="19" t="s">
        <v>81</v>
      </c>
    </row>
    <row r="380" s="13" customFormat="1">
      <c r="A380" s="13"/>
      <c r="B380" s="224"/>
      <c r="C380" s="225"/>
      <c r="D380" s="226" t="s">
        <v>148</v>
      </c>
      <c r="E380" s="227" t="s">
        <v>19</v>
      </c>
      <c r="F380" s="228" t="s">
        <v>513</v>
      </c>
      <c r="G380" s="225"/>
      <c r="H380" s="227" t="s">
        <v>19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148</v>
      </c>
      <c r="AU380" s="234" t="s">
        <v>81</v>
      </c>
      <c r="AV380" s="13" t="s">
        <v>79</v>
      </c>
      <c r="AW380" s="13" t="s">
        <v>33</v>
      </c>
      <c r="AX380" s="13" t="s">
        <v>71</v>
      </c>
      <c r="AY380" s="234" t="s">
        <v>137</v>
      </c>
    </row>
    <row r="381" s="13" customFormat="1">
      <c r="A381" s="13"/>
      <c r="B381" s="224"/>
      <c r="C381" s="225"/>
      <c r="D381" s="226" t="s">
        <v>148</v>
      </c>
      <c r="E381" s="227" t="s">
        <v>19</v>
      </c>
      <c r="F381" s="228" t="s">
        <v>820</v>
      </c>
      <c r="G381" s="225"/>
      <c r="H381" s="227" t="s">
        <v>19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148</v>
      </c>
      <c r="AU381" s="234" t="s">
        <v>81</v>
      </c>
      <c r="AV381" s="13" t="s">
        <v>79</v>
      </c>
      <c r="AW381" s="13" t="s">
        <v>33</v>
      </c>
      <c r="AX381" s="13" t="s">
        <v>71</v>
      </c>
      <c r="AY381" s="234" t="s">
        <v>137</v>
      </c>
    </row>
    <row r="382" s="14" customFormat="1">
      <c r="A382" s="14"/>
      <c r="B382" s="235"/>
      <c r="C382" s="236"/>
      <c r="D382" s="226" t="s">
        <v>148</v>
      </c>
      <c r="E382" s="237" t="s">
        <v>19</v>
      </c>
      <c r="F382" s="238" t="s">
        <v>674</v>
      </c>
      <c r="G382" s="236"/>
      <c r="H382" s="239">
        <v>18.745000000000001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148</v>
      </c>
      <c r="AU382" s="245" t="s">
        <v>81</v>
      </c>
      <c r="AV382" s="14" t="s">
        <v>81</v>
      </c>
      <c r="AW382" s="14" t="s">
        <v>33</v>
      </c>
      <c r="AX382" s="14" t="s">
        <v>71</v>
      </c>
      <c r="AY382" s="245" t="s">
        <v>137</v>
      </c>
    </row>
    <row r="383" s="13" customFormat="1">
      <c r="A383" s="13"/>
      <c r="B383" s="224"/>
      <c r="C383" s="225"/>
      <c r="D383" s="226" t="s">
        <v>148</v>
      </c>
      <c r="E383" s="227" t="s">
        <v>19</v>
      </c>
      <c r="F383" s="228" t="s">
        <v>526</v>
      </c>
      <c r="G383" s="225"/>
      <c r="H383" s="227" t="s">
        <v>19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148</v>
      </c>
      <c r="AU383" s="234" t="s">
        <v>81</v>
      </c>
      <c r="AV383" s="13" t="s">
        <v>79</v>
      </c>
      <c r="AW383" s="13" t="s">
        <v>33</v>
      </c>
      <c r="AX383" s="13" t="s">
        <v>71</v>
      </c>
      <c r="AY383" s="234" t="s">
        <v>137</v>
      </c>
    </row>
    <row r="384" s="14" customFormat="1">
      <c r="A384" s="14"/>
      <c r="B384" s="235"/>
      <c r="C384" s="236"/>
      <c r="D384" s="226" t="s">
        <v>148</v>
      </c>
      <c r="E384" s="237" t="s">
        <v>19</v>
      </c>
      <c r="F384" s="238" t="s">
        <v>821</v>
      </c>
      <c r="G384" s="236"/>
      <c r="H384" s="239">
        <v>7.4980000000000002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148</v>
      </c>
      <c r="AU384" s="245" t="s">
        <v>81</v>
      </c>
      <c r="AV384" s="14" t="s">
        <v>81</v>
      </c>
      <c r="AW384" s="14" t="s">
        <v>33</v>
      </c>
      <c r="AX384" s="14" t="s">
        <v>71</v>
      </c>
      <c r="AY384" s="245" t="s">
        <v>137</v>
      </c>
    </row>
    <row r="385" s="15" customFormat="1">
      <c r="A385" s="15"/>
      <c r="B385" s="256"/>
      <c r="C385" s="257"/>
      <c r="D385" s="226" t="s">
        <v>148</v>
      </c>
      <c r="E385" s="258" t="s">
        <v>19</v>
      </c>
      <c r="F385" s="259" t="s">
        <v>220</v>
      </c>
      <c r="G385" s="257"/>
      <c r="H385" s="260">
        <v>26.243000000000002</v>
      </c>
      <c r="I385" s="261"/>
      <c r="J385" s="257"/>
      <c r="K385" s="257"/>
      <c r="L385" s="262"/>
      <c r="M385" s="263"/>
      <c r="N385" s="264"/>
      <c r="O385" s="264"/>
      <c r="P385" s="264"/>
      <c r="Q385" s="264"/>
      <c r="R385" s="264"/>
      <c r="S385" s="264"/>
      <c r="T385" s="26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6" t="s">
        <v>148</v>
      </c>
      <c r="AU385" s="266" t="s">
        <v>81</v>
      </c>
      <c r="AV385" s="15" t="s">
        <v>144</v>
      </c>
      <c r="AW385" s="15" t="s">
        <v>33</v>
      </c>
      <c r="AX385" s="15" t="s">
        <v>79</v>
      </c>
      <c r="AY385" s="266" t="s">
        <v>137</v>
      </c>
    </row>
    <row r="386" s="2" customFormat="1" ht="21.75" customHeight="1">
      <c r="A386" s="40"/>
      <c r="B386" s="41"/>
      <c r="C386" s="206" t="s">
        <v>822</v>
      </c>
      <c r="D386" s="206" t="s">
        <v>139</v>
      </c>
      <c r="E386" s="207" t="s">
        <v>823</v>
      </c>
      <c r="F386" s="208" t="s">
        <v>824</v>
      </c>
      <c r="G386" s="209" t="s">
        <v>160</v>
      </c>
      <c r="H386" s="210">
        <v>118.05</v>
      </c>
      <c r="I386" s="211"/>
      <c r="J386" s="212">
        <f>ROUND(I386*H386,2)</f>
        <v>0</v>
      </c>
      <c r="K386" s="208" t="s">
        <v>143</v>
      </c>
      <c r="L386" s="46"/>
      <c r="M386" s="213" t="s">
        <v>19</v>
      </c>
      <c r="N386" s="214" t="s">
        <v>42</v>
      </c>
      <c r="O386" s="86"/>
      <c r="P386" s="215">
        <f>O386*H386</f>
        <v>0</v>
      </c>
      <c r="Q386" s="215">
        <v>0.055320000000000001</v>
      </c>
      <c r="R386" s="215">
        <f>Q386*H386</f>
        <v>6.5305260000000001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144</v>
      </c>
      <c r="AT386" s="217" t="s">
        <v>139</v>
      </c>
      <c r="AU386" s="217" t="s">
        <v>81</v>
      </c>
      <c r="AY386" s="19" t="s">
        <v>137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79</v>
      </c>
      <c r="BK386" s="218">
        <f>ROUND(I386*H386,2)</f>
        <v>0</v>
      </c>
      <c r="BL386" s="19" t="s">
        <v>144</v>
      </c>
      <c r="BM386" s="217" t="s">
        <v>825</v>
      </c>
    </row>
    <row r="387" s="2" customFormat="1">
      <c r="A387" s="40"/>
      <c r="B387" s="41"/>
      <c r="C387" s="42"/>
      <c r="D387" s="219" t="s">
        <v>146</v>
      </c>
      <c r="E387" s="42"/>
      <c r="F387" s="220" t="s">
        <v>826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146</v>
      </c>
      <c r="AU387" s="19" t="s">
        <v>81</v>
      </c>
    </row>
    <row r="388" s="13" customFormat="1">
      <c r="A388" s="13"/>
      <c r="B388" s="224"/>
      <c r="C388" s="225"/>
      <c r="D388" s="226" t="s">
        <v>148</v>
      </c>
      <c r="E388" s="227" t="s">
        <v>19</v>
      </c>
      <c r="F388" s="228" t="s">
        <v>513</v>
      </c>
      <c r="G388" s="225"/>
      <c r="H388" s="227" t="s">
        <v>19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148</v>
      </c>
      <c r="AU388" s="234" t="s">
        <v>81</v>
      </c>
      <c r="AV388" s="13" t="s">
        <v>79</v>
      </c>
      <c r="AW388" s="13" t="s">
        <v>33</v>
      </c>
      <c r="AX388" s="13" t="s">
        <v>71</v>
      </c>
      <c r="AY388" s="234" t="s">
        <v>137</v>
      </c>
    </row>
    <row r="389" s="13" customFormat="1">
      <c r="A389" s="13"/>
      <c r="B389" s="224"/>
      <c r="C389" s="225"/>
      <c r="D389" s="226" t="s">
        <v>148</v>
      </c>
      <c r="E389" s="227" t="s">
        <v>19</v>
      </c>
      <c r="F389" s="228" t="s">
        <v>827</v>
      </c>
      <c r="G389" s="225"/>
      <c r="H389" s="227" t="s">
        <v>19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148</v>
      </c>
      <c r="AU389" s="234" t="s">
        <v>81</v>
      </c>
      <c r="AV389" s="13" t="s">
        <v>79</v>
      </c>
      <c r="AW389" s="13" t="s">
        <v>33</v>
      </c>
      <c r="AX389" s="13" t="s">
        <v>71</v>
      </c>
      <c r="AY389" s="234" t="s">
        <v>137</v>
      </c>
    </row>
    <row r="390" s="14" customFormat="1">
      <c r="A390" s="14"/>
      <c r="B390" s="235"/>
      <c r="C390" s="236"/>
      <c r="D390" s="226" t="s">
        <v>148</v>
      </c>
      <c r="E390" s="237" t="s">
        <v>19</v>
      </c>
      <c r="F390" s="238" t="s">
        <v>828</v>
      </c>
      <c r="G390" s="236"/>
      <c r="H390" s="239">
        <v>118.05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148</v>
      </c>
      <c r="AU390" s="245" t="s">
        <v>81</v>
      </c>
      <c r="AV390" s="14" t="s">
        <v>81</v>
      </c>
      <c r="AW390" s="14" t="s">
        <v>33</v>
      </c>
      <c r="AX390" s="14" t="s">
        <v>79</v>
      </c>
      <c r="AY390" s="245" t="s">
        <v>137</v>
      </c>
    </row>
    <row r="391" s="2" customFormat="1" ht="16.5" customHeight="1">
      <c r="A391" s="40"/>
      <c r="B391" s="41"/>
      <c r="C391" s="206" t="s">
        <v>829</v>
      </c>
      <c r="D391" s="206" t="s">
        <v>139</v>
      </c>
      <c r="E391" s="207" t="s">
        <v>830</v>
      </c>
      <c r="F391" s="208" t="s">
        <v>831</v>
      </c>
      <c r="G391" s="209" t="s">
        <v>160</v>
      </c>
      <c r="H391" s="210">
        <v>18.745000000000001</v>
      </c>
      <c r="I391" s="211"/>
      <c r="J391" s="212">
        <f>ROUND(I391*H391,2)</f>
        <v>0</v>
      </c>
      <c r="K391" s="208" t="s">
        <v>143</v>
      </c>
      <c r="L391" s="46"/>
      <c r="M391" s="213" t="s">
        <v>19</v>
      </c>
      <c r="N391" s="214" t="s">
        <v>42</v>
      </c>
      <c r="O391" s="86"/>
      <c r="P391" s="215">
        <f>O391*H391</f>
        <v>0</v>
      </c>
      <c r="Q391" s="215">
        <v>0.00012999999999999999</v>
      </c>
      <c r="R391" s="215">
        <f>Q391*H391</f>
        <v>0.00243685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144</v>
      </c>
      <c r="AT391" s="217" t="s">
        <v>139</v>
      </c>
      <c r="AU391" s="217" t="s">
        <v>81</v>
      </c>
      <c r="AY391" s="19" t="s">
        <v>137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79</v>
      </c>
      <c r="BK391" s="218">
        <f>ROUND(I391*H391,2)</f>
        <v>0</v>
      </c>
      <c r="BL391" s="19" t="s">
        <v>144</v>
      </c>
      <c r="BM391" s="217" t="s">
        <v>832</v>
      </c>
    </row>
    <row r="392" s="2" customFormat="1">
      <c r="A392" s="40"/>
      <c r="B392" s="41"/>
      <c r="C392" s="42"/>
      <c r="D392" s="219" t="s">
        <v>146</v>
      </c>
      <c r="E392" s="42"/>
      <c r="F392" s="220" t="s">
        <v>833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146</v>
      </c>
      <c r="AU392" s="19" t="s">
        <v>81</v>
      </c>
    </row>
    <row r="393" s="13" customFormat="1">
      <c r="A393" s="13"/>
      <c r="B393" s="224"/>
      <c r="C393" s="225"/>
      <c r="D393" s="226" t="s">
        <v>148</v>
      </c>
      <c r="E393" s="227" t="s">
        <v>19</v>
      </c>
      <c r="F393" s="228" t="s">
        <v>513</v>
      </c>
      <c r="G393" s="225"/>
      <c r="H393" s="227" t="s">
        <v>19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148</v>
      </c>
      <c r="AU393" s="234" t="s">
        <v>81</v>
      </c>
      <c r="AV393" s="13" t="s">
        <v>79</v>
      </c>
      <c r="AW393" s="13" t="s">
        <v>33</v>
      </c>
      <c r="AX393" s="13" t="s">
        <v>71</v>
      </c>
      <c r="AY393" s="234" t="s">
        <v>137</v>
      </c>
    </row>
    <row r="394" s="13" customFormat="1">
      <c r="A394" s="13"/>
      <c r="B394" s="224"/>
      <c r="C394" s="225"/>
      <c r="D394" s="226" t="s">
        <v>148</v>
      </c>
      <c r="E394" s="227" t="s">
        <v>19</v>
      </c>
      <c r="F394" s="228" t="s">
        <v>820</v>
      </c>
      <c r="G394" s="225"/>
      <c r="H394" s="227" t="s">
        <v>19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148</v>
      </c>
      <c r="AU394" s="234" t="s">
        <v>81</v>
      </c>
      <c r="AV394" s="13" t="s">
        <v>79</v>
      </c>
      <c r="AW394" s="13" t="s">
        <v>33</v>
      </c>
      <c r="AX394" s="13" t="s">
        <v>71</v>
      </c>
      <c r="AY394" s="234" t="s">
        <v>137</v>
      </c>
    </row>
    <row r="395" s="14" customFormat="1">
      <c r="A395" s="14"/>
      <c r="B395" s="235"/>
      <c r="C395" s="236"/>
      <c r="D395" s="226" t="s">
        <v>148</v>
      </c>
      <c r="E395" s="237" t="s">
        <v>19</v>
      </c>
      <c r="F395" s="238" t="s">
        <v>674</v>
      </c>
      <c r="G395" s="236"/>
      <c r="H395" s="239">
        <v>18.745000000000001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148</v>
      </c>
      <c r="AU395" s="245" t="s">
        <v>81</v>
      </c>
      <c r="AV395" s="14" t="s">
        <v>81</v>
      </c>
      <c r="AW395" s="14" t="s">
        <v>33</v>
      </c>
      <c r="AX395" s="14" t="s">
        <v>79</v>
      </c>
      <c r="AY395" s="245" t="s">
        <v>137</v>
      </c>
    </row>
    <row r="396" s="12" customFormat="1" ht="22.8" customHeight="1">
      <c r="A396" s="12"/>
      <c r="B396" s="190"/>
      <c r="C396" s="191"/>
      <c r="D396" s="192" t="s">
        <v>70</v>
      </c>
      <c r="E396" s="204" t="s">
        <v>191</v>
      </c>
      <c r="F396" s="204" t="s">
        <v>210</v>
      </c>
      <c r="G396" s="191"/>
      <c r="H396" s="191"/>
      <c r="I396" s="194"/>
      <c r="J396" s="205">
        <f>BK396</f>
        <v>0</v>
      </c>
      <c r="K396" s="191"/>
      <c r="L396" s="196"/>
      <c r="M396" s="197"/>
      <c r="N396" s="198"/>
      <c r="O396" s="198"/>
      <c r="P396" s="199">
        <f>SUM(P397:P419)</f>
        <v>0</v>
      </c>
      <c r="Q396" s="198"/>
      <c r="R396" s="199">
        <f>SUM(R397:R419)</f>
        <v>1.4077100000000002</v>
      </c>
      <c r="S396" s="198"/>
      <c r="T396" s="200">
        <f>SUM(T397:T419)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1" t="s">
        <v>79</v>
      </c>
      <c r="AT396" s="202" t="s">
        <v>70</v>
      </c>
      <c r="AU396" s="202" t="s">
        <v>79</v>
      </c>
      <c r="AY396" s="201" t="s">
        <v>137</v>
      </c>
      <c r="BK396" s="203">
        <f>SUM(BK397:BK419)</f>
        <v>0</v>
      </c>
    </row>
    <row r="397" s="2" customFormat="1" ht="24.15" customHeight="1">
      <c r="A397" s="40"/>
      <c r="B397" s="41"/>
      <c r="C397" s="206" t="s">
        <v>834</v>
      </c>
      <c r="D397" s="206" t="s">
        <v>139</v>
      </c>
      <c r="E397" s="207" t="s">
        <v>835</v>
      </c>
      <c r="F397" s="208" t="s">
        <v>836</v>
      </c>
      <c r="G397" s="209" t="s">
        <v>160</v>
      </c>
      <c r="H397" s="210">
        <v>563</v>
      </c>
      <c r="I397" s="211"/>
      <c r="J397" s="212">
        <f>ROUND(I397*H397,2)</f>
        <v>0</v>
      </c>
      <c r="K397" s="208" t="s">
        <v>143</v>
      </c>
      <c r="L397" s="46"/>
      <c r="M397" s="213" t="s">
        <v>19</v>
      </c>
      <c r="N397" s="214" t="s">
        <v>42</v>
      </c>
      <c r="O397" s="86"/>
      <c r="P397" s="215">
        <f>O397*H397</f>
        <v>0</v>
      </c>
      <c r="Q397" s="215">
        <v>0.00012999999999999999</v>
      </c>
      <c r="R397" s="215">
        <f>Q397*H397</f>
        <v>0.073189999999999991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144</v>
      </c>
      <c r="AT397" s="217" t="s">
        <v>139</v>
      </c>
      <c r="AU397" s="217" t="s">
        <v>81</v>
      </c>
      <c r="AY397" s="19" t="s">
        <v>137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79</v>
      </c>
      <c r="BK397" s="218">
        <f>ROUND(I397*H397,2)</f>
        <v>0</v>
      </c>
      <c r="BL397" s="19" t="s">
        <v>144</v>
      </c>
      <c r="BM397" s="217" t="s">
        <v>837</v>
      </c>
    </row>
    <row r="398" s="2" customFormat="1">
      <c r="A398" s="40"/>
      <c r="B398" s="41"/>
      <c r="C398" s="42"/>
      <c r="D398" s="219" t="s">
        <v>146</v>
      </c>
      <c r="E398" s="42"/>
      <c r="F398" s="220" t="s">
        <v>838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146</v>
      </c>
      <c r="AU398" s="19" t="s">
        <v>81</v>
      </c>
    </row>
    <row r="399" s="13" customFormat="1">
      <c r="A399" s="13"/>
      <c r="B399" s="224"/>
      <c r="C399" s="225"/>
      <c r="D399" s="226" t="s">
        <v>148</v>
      </c>
      <c r="E399" s="227" t="s">
        <v>19</v>
      </c>
      <c r="F399" s="228" t="s">
        <v>513</v>
      </c>
      <c r="G399" s="225"/>
      <c r="H399" s="227" t="s">
        <v>19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148</v>
      </c>
      <c r="AU399" s="234" t="s">
        <v>81</v>
      </c>
      <c r="AV399" s="13" t="s">
        <v>79</v>
      </c>
      <c r="AW399" s="13" t="s">
        <v>33</v>
      </c>
      <c r="AX399" s="13" t="s">
        <v>71</v>
      </c>
      <c r="AY399" s="234" t="s">
        <v>137</v>
      </c>
    </row>
    <row r="400" s="14" customFormat="1">
      <c r="A400" s="14"/>
      <c r="B400" s="235"/>
      <c r="C400" s="236"/>
      <c r="D400" s="226" t="s">
        <v>148</v>
      </c>
      <c r="E400" s="237" t="s">
        <v>19</v>
      </c>
      <c r="F400" s="238" t="s">
        <v>839</v>
      </c>
      <c r="G400" s="236"/>
      <c r="H400" s="239">
        <v>563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148</v>
      </c>
      <c r="AU400" s="245" t="s">
        <v>81</v>
      </c>
      <c r="AV400" s="14" t="s">
        <v>81</v>
      </c>
      <c r="AW400" s="14" t="s">
        <v>33</v>
      </c>
      <c r="AX400" s="14" t="s">
        <v>79</v>
      </c>
      <c r="AY400" s="245" t="s">
        <v>137</v>
      </c>
    </row>
    <row r="401" s="2" customFormat="1" ht="24.15" customHeight="1">
      <c r="A401" s="40"/>
      <c r="B401" s="41"/>
      <c r="C401" s="206" t="s">
        <v>840</v>
      </c>
      <c r="D401" s="206" t="s">
        <v>139</v>
      </c>
      <c r="E401" s="207" t="s">
        <v>841</v>
      </c>
      <c r="F401" s="208" t="s">
        <v>842</v>
      </c>
      <c r="G401" s="209" t="s">
        <v>160</v>
      </c>
      <c r="H401" s="210">
        <v>613</v>
      </c>
      <c r="I401" s="211"/>
      <c r="J401" s="212">
        <f>ROUND(I401*H401,2)</f>
        <v>0</v>
      </c>
      <c r="K401" s="208" t="s">
        <v>143</v>
      </c>
      <c r="L401" s="46"/>
      <c r="M401" s="213" t="s">
        <v>19</v>
      </c>
      <c r="N401" s="214" t="s">
        <v>42</v>
      </c>
      <c r="O401" s="86"/>
      <c r="P401" s="215">
        <f>O401*H401</f>
        <v>0</v>
      </c>
      <c r="Q401" s="215">
        <v>4.0000000000000003E-05</v>
      </c>
      <c r="R401" s="215">
        <f>Q401*H401</f>
        <v>0.024520000000000004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144</v>
      </c>
      <c r="AT401" s="217" t="s">
        <v>139</v>
      </c>
      <c r="AU401" s="217" t="s">
        <v>81</v>
      </c>
      <c r="AY401" s="19" t="s">
        <v>137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79</v>
      </c>
      <c r="BK401" s="218">
        <f>ROUND(I401*H401,2)</f>
        <v>0</v>
      </c>
      <c r="BL401" s="19" t="s">
        <v>144</v>
      </c>
      <c r="BM401" s="217" t="s">
        <v>843</v>
      </c>
    </row>
    <row r="402" s="2" customFormat="1">
      <c r="A402" s="40"/>
      <c r="B402" s="41"/>
      <c r="C402" s="42"/>
      <c r="D402" s="219" t="s">
        <v>146</v>
      </c>
      <c r="E402" s="42"/>
      <c r="F402" s="220" t="s">
        <v>844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146</v>
      </c>
      <c r="AU402" s="19" t="s">
        <v>81</v>
      </c>
    </row>
    <row r="403" s="13" customFormat="1">
      <c r="A403" s="13"/>
      <c r="B403" s="224"/>
      <c r="C403" s="225"/>
      <c r="D403" s="226" t="s">
        <v>148</v>
      </c>
      <c r="E403" s="227" t="s">
        <v>19</v>
      </c>
      <c r="F403" s="228" t="s">
        <v>513</v>
      </c>
      <c r="G403" s="225"/>
      <c r="H403" s="227" t="s">
        <v>19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148</v>
      </c>
      <c r="AU403" s="234" t="s">
        <v>81</v>
      </c>
      <c r="AV403" s="13" t="s">
        <v>79</v>
      </c>
      <c r="AW403" s="13" t="s">
        <v>33</v>
      </c>
      <c r="AX403" s="13" t="s">
        <v>71</v>
      </c>
      <c r="AY403" s="234" t="s">
        <v>137</v>
      </c>
    </row>
    <row r="404" s="14" customFormat="1">
      <c r="A404" s="14"/>
      <c r="B404" s="235"/>
      <c r="C404" s="236"/>
      <c r="D404" s="226" t="s">
        <v>148</v>
      </c>
      <c r="E404" s="237" t="s">
        <v>19</v>
      </c>
      <c r="F404" s="238" t="s">
        <v>845</v>
      </c>
      <c r="G404" s="236"/>
      <c r="H404" s="239">
        <v>613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148</v>
      </c>
      <c r="AU404" s="245" t="s">
        <v>81</v>
      </c>
      <c r="AV404" s="14" t="s">
        <v>81</v>
      </c>
      <c r="AW404" s="14" t="s">
        <v>33</v>
      </c>
      <c r="AX404" s="14" t="s">
        <v>79</v>
      </c>
      <c r="AY404" s="245" t="s">
        <v>137</v>
      </c>
    </row>
    <row r="405" s="2" customFormat="1" ht="24.15" customHeight="1">
      <c r="A405" s="40"/>
      <c r="B405" s="41"/>
      <c r="C405" s="206" t="s">
        <v>846</v>
      </c>
      <c r="D405" s="206" t="s">
        <v>139</v>
      </c>
      <c r="E405" s="207" t="s">
        <v>349</v>
      </c>
      <c r="F405" s="208" t="s">
        <v>847</v>
      </c>
      <c r="G405" s="209" t="s">
        <v>318</v>
      </c>
      <c r="H405" s="210">
        <v>2</v>
      </c>
      <c r="I405" s="211"/>
      <c r="J405" s="212">
        <f>ROUND(I405*H405,2)</f>
        <v>0</v>
      </c>
      <c r="K405" s="208" t="s">
        <v>351</v>
      </c>
      <c r="L405" s="46"/>
      <c r="M405" s="213" t="s">
        <v>19</v>
      </c>
      <c r="N405" s="214" t="s">
        <v>42</v>
      </c>
      <c r="O405" s="86"/>
      <c r="P405" s="215">
        <f>O405*H405</f>
        <v>0</v>
      </c>
      <c r="Q405" s="215">
        <v>0.10000000000000001</v>
      </c>
      <c r="R405" s="215">
        <f>Q405*H405</f>
        <v>0.20000000000000001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144</v>
      </c>
      <c r="AT405" s="217" t="s">
        <v>139</v>
      </c>
      <c r="AU405" s="217" t="s">
        <v>81</v>
      </c>
      <c r="AY405" s="19" t="s">
        <v>137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79</v>
      </c>
      <c r="BK405" s="218">
        <f>ROUND(I405*H405,2)</f>
        <v>0</v>
      </c>
      <c r="BL405" s="19" t="s">
        <v>144</v>
      </c>
      <c r="BM405" s="217" t="s">
        <v>848</v>
      </c>
    </row>
    <row r="406" s="13" customFormat="1">
      <c r="A406" s="13"/>
      <c r="B406" s="224"/>
      <c r="C406" s="225"/>
      <c r="D406" s="226" t="s">
        <v>148</v>
      </c>
      <c r="E406" s="227" t="s">
        <v>19</v>
      </c>
      <c r="F406" s="228" t="s">
        <v>513</v>
      </c>
      <c r="G406" s="225"/>
      <c r="H406" s="227" t="s">
        <v>19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148</v>
      </c>
      <c r="AU406" s="234" t="s">
        <v>81</v>
      </c>
      <c r="AV406" s="13" t="s">
        <v>79</v>
      </c>
      <c r="AW406" s="13" t="s">
        <v>33</v>
      </c>
      <c r="AX406" s="13" t="s">
        <v>71</v>
      </c>
      <c r="AY406" s="234" t="s">
        <v>137</v>
      </c>
    </row>
    <row r="407" s="14" customFormat="1">
      <c r="A407" s="14"/>
      <c r="B407" s="235"/>
      <c r="C407" s="236"/>
      <c r="D407" s="226" t="s">
        <v>148</v>
      </c>
      <c r="E407" s="237" t="s">
        <v>19</v>
      </c>
      <c r="F407" s="238" t="s">
        <v>81</v>
      </c>
      <c r="G407" s="236"/>
      <c r="H407" s="239">
        <v>2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148</v>
      </c>
      <c r="AU407" s="245" t="s">
        <v>81</v>
      </c>
      <c r="AV407" s="14" t="s">
        <v>81</v>
      </c>
      <c r="AW407" s="14" t="s">
        <v>33</v>
      </c>
      <c r="AX407" s="14" t="s">
        <v>79</v>
      </c>
      <c r="AY407" s="245" t="s">
        <v>137</v>
      </c>
    </row>
    <row r="408" s="2" customFormat="1" ht="24.15" customHeight="1">
      <c r="A408" s="40"/>
      <c r="B408" s="41"/>
      <c r="C408" s="206" t="s">
        <v>849</v>
      </c>
      <c r="D408" s="206" t="s">
        <v>139</v>
      </c>
      <c r="E408" s="207" t="s">
        <v>850</v>
      </c>
      <c r="F408" s="208" t="s">
        <v>851</v>
      </c>
      <c r="G408" s="209" t="s">
        <v>318</v>
      </c>
      <c r="H408" s="210">
        <v>21</v>
      </c>
      <c r="I408" s="211"/>
      <c r="J408" s="212">
        <f>ROUND(I408*H408,2)</f>
        <v>0</v>
      </c>
      <c r="K408" s="208" t="s">
        <v>351</v>
      </c>
      <c r="L408" s="46"/>
      <c r="M408" s="213" t="s">
        <v>19</v>
      </c>
      <c r="N408" s="214" t="s">
        <v>42</v>
      </c>
      <c r="O408" s="86"/>
      <c r="P408" s="215">
        <f>O408*H408</f>
        <v>0</v>
      </c>
      <c r="Q408" s="215">
        <v>0.01</v>
      </c>
      <c r="R408" s="215">
        <f>Q408*H408</f>
        <v>0.20999999999999999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144</v>
      </c>
      <c r="AT408" s="217" t="s">
        <v>139</v>
      </c>
      <c r="AU408" s="217" t="s">
        <v>81</v>
      </c>
      <c r="AY408" s="19" t="s">
        <v>137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79</v>
      </c>
      <c r="BK408" s="218">
        <f>ROUND(I408*H408,2)</f>
        <v>0</v>
      </c>
      <c r="BL408" s="19" t="s">
        <v>144</v>
      </c>
      <c r="BM408" s="217" t="s">
        <v>852</v>
      </c>
    </row>
    <row r="409" s="13" customFormat="1">
      <c r="A409" s="13"/>
      <c r="B409" s="224"/>
      <c r="C409" s="225"/>
      <c r="D409" s="226" t="s">
        <v>148</v>
      </c>
      <c r="E409" s="227" t="s">
        <v>19</v>
      </c>
      <c r="F409" s="228" t="s">
        <v>513</v>
      </c>
      <c r="G409" s="225"/>
      <c r="H409" s="227" t="s">
        <v>19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148</v>
      </c>
      <c r="AU409" s="234" t="s">
        <v>81</v>
      </c>
      <c r="AV409" s="13" t="s">
        <v>79</v>
      </c>
      <c r="AW409" s="13" t="s">
        <v>33</v>
      </c>
      <c r="AX409" s="13" t="s">
        <v>71</v>
      </c>
      <c r="AY409" s="234" t="s">
        <v>137</v>
      </c>
    </row>
    <row r="410" s="14" customFormat="1">
      <c r="A410" s="14"/>
      <c r="B410" s="235"/>
      <c r="C410" s="236"/>
      <c r="D410" s="226" t="s">
        <v>148</v>
      </c>
      <c r="E410" s="237" t="s">
        <v>19</v>
      </c>
      <c r="F410" s="238" t="s">
        <v>7</v>
      </c>
      <c r="G410" s="236"/>
      <c r="H410" s="239">
        <v>21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148</v>
      </c>
      <c r="AU410" s="245" t="s">
        <v>81</v>
      </c>
      <c r="AV410" s="14" t="s">
        <v>81</v>
      </c>
      <c r="AW410" s="14" t="s">
        <v>33</v>
      </c>
      <c r="AX410" s="14" t="s">
        <v>79</v>
      </c>
      <c r="AY410" s="245" t="s">
        <v>137</v>
      </c>
    </row>
    <row r="411" s="2" customFormat="1" ht="24.15" customHeight="1">
      <c r="A411" s="40"/>
      <c r="B411" s="41"/>
      <c r="C411" s="206" t="s">
        <v>853</v>
      </c>
      <c r="D411" s="206" t="s">
        <v>139</v>
      </c>
      <c r="E411" s="207" t="s">
        <v>854</v>
      </c>
      <c r="F411" s="208" t="s">
        <v>855</v>
      </c>
      <c r="G411" s="209" t="s">
        <v>318</v>
      </c>
      <c r="H411" s="210">
        <v>4</v>
      </c>
      <c r="I411" s="211"/>
      <c r="J411" s="212">
        <f>ROUND(I411*H411,2)</f>
        <v>0</v>
      </c>
      <c r="K411" s="208" t="s">
        <v>351</v>
      </c>
      <c r="L411" s="46"/>
      <c r="M411" s="213" t="s">
        <v>19</v>
      </c>
      <c r="N411" s="214" t="s">
        <v>42</v>
      </c>
      <c r="O411" s="86"/>
      <c r="P411" s="215">
        <f>O411*H411</f>
        <v>0</v>
      </c>
      <c r="Q411" s="215">
        <v>0.10000000000000001</v>
      </c>
      <c r="R411" s="215">
        <f>Q411*H411</f>
        <v>0.40000000000000002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144</v>
      </c>
      <c r="AT411" s="217" t="s">
        <v>139</v>
      </c>
      <c r="AU411" s="217" t="s">
        <v>81</v>
      </c>
      <c r="AY411" s="19" t="s">
        <v>137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79</v>
      </c>
      <c r="BK411" s="218">
        <f>ROUND(I411*H411,2)</f>
        <v>0</v>
      </c>
      <c r="BL411" s="19" t="s">
        <v>144</v>
      </c>
      <c r="BM411" s="217" t="s">
        <v>856</v>
      </c>
    </row>
    <row r="412" s="13" customFormat="1">
      <c r="A412" s="13"/>
      <c r="B412" s="224"/>
      <c r="C412" s="225"/>
      <c r="D412" s="226" t="s">
        <v>148</v>
      </c>
      <c r="E412" s="227" t="s">
        <v>19</v>
      </c>
      <c r="F412" s="228" t="s">
        <v>513</v>
      </c>
      <c r="G412" s="225"/>
      <c r="H412" s="227" t="s">
        <v>19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148</v>
      </c>
      <c r="AU412" s="234" t="s">
        <v>81</v>
      </c>
      <c r="AV412" s="13" t="s">
        <v>79</v>
      </c>
      <c r="AW412" s="13" t="s">
        <v>33</v>
      </c>
      <c r="AX412" s="13" t="s">
        <v>71</v>
      </c>
      <c r="AY412" s="234" t="s">
        <v>137</v>
      </c>
    </row>
    <row r="413" s="14" customFormat="1">
      <c r="A413" s="14"/>
      <c r="B413" s="235"/>
      <c r="C413" s="236"/>
      <c r="D413" s="226" t="s">
        <v>148</v>
      </c>
      <c r="E413" s="237" t="s">
        <v>19</v>
      </c>
      <c r="F413" s="238" t="s">
        <v>144</v>
      </c>
      <c r="G413" s="236"/>
      <c r="H413" s="239">
        <v>4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148</v>
      </c>
      <c r="AU413" s="245" t="s">
        <v>81</v>
      </c>
      <c r="AV413" s="14" t="s">
        <v>81</v>
      </c>
      <c r="AW413" s="14" t="s">
        <v>33</v>
      </c>
      <c r="AX413" s="14" t="s">
        <v>79</v>
      </c>
      <c r="AY413" s="245" t="s">
        <v>137</v>
      </c>
    </row>
    <row r="414" s="2" customFormat="1" ht="24.15" customHeight="1">
      <c r="A414" s="40"/>
      <c r="B414" s="41"/>
      <c r="C414" s="206" t="s">
        <v>857</v>
      </c>
      <c r="D414" s="206" t="s">
        <v>139</v>
      </c>
      <c r="E414" s="207" t="s">
        <v>858</v>
      </c>
      <c r="F414" s="208" t="s">
        <v>859</v>
      </c>
      <c r="G414" s="209" t="s">
        <v>318</v>
      </c>
      <c r="H414" s="210">
        <v>4</v>
      </c>
      <c r="I414" s="211"/>
      <c r="J414" s="212">
        <f>ROUND(I414*H414,2)</f>
        <v>0</v>
      </c>
      <c r="K414" s="208" t="s">
        <v>351</v>
      </c>
      <c r="L414" s="46"/>
      <c r="M414" s="213" t="s">
        <v>19</v>
      </c>
      <c r="N414" s="214" t="s">
        <v>42</v>
      </c>
      <c r="O414" s="86"/>
      <c r="P414" s="215">
        <f>O414*H414</f>
        <v>0</v>
      </c>
      <c r="Q414" s="215">
        <v>0.10000000000000001</v>
      </c>
      <c r="R414" s="215">
        <f>Q414*H414</f>
        <v>0.40000000000000002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144</v>
      </c>
      <c r="AT414" s="217" t="s">
        <v>139</v>
      </c>
      <c r="AU414" s="217" t="s">
        <v>81</v>
      </c>
      <c r="AY414" s="19" t="s">
        <v>137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79</v>
      </c>
      <c r="BK414" s="218">
        <f>ROUND(I414*H414,2)</f>
        <v>0</v>
      </c>
      <c r="BL414" s="19" t="s">
        <v>144</v>
      </c>
      <c r="BM414" s="217" t="s">
        <v>860</v>
      </c>
    </row>
    <row r="415" s="13" customFormat="1">
      <c r="A415" s="13"/>
      <c r="B415" s="224"/>
      <c r="C415" s="225"/>
      <c r="D415" s="226" t="s">
        <v>148</v>
      </c>
      <c r="E415" s="227" t="s">
        <v>19</v>
      </c>
      <c r="F415" s="228" t="s">
        <v>513</v>
      </c>
      <c r="G415" s="225"/>
      <c r="H415" s="227" t="s">
        <v>19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148</v>
      </c>
      <c r="AU415" s="234" t="s">
        <v>81</v>
      </c>
      <c r="AV415" s="13" t="s">
        <v>79</v>
      </c>
      <c r="AW415" s="13" t="s">
        <v>33</v>
      </c>
      <c r="AX415" s="13" t="s">
        <v>71</v>
      </c>
      <c r="AY415" s="234" t="s">
        <v>137</v>
      </c>
    </row>
    <row r="416" s="14" customFormat="1">
      <c r="A416" s="14"/>
      <c r="B416" s="235"/>
      <c r="C416" s="236"/>
      <c r="D416" s="226" t="s">
        <v>148</v>
      </c>
      <c r="E416" s="237" t="s">
        <v>19</v>
      </c>
      <c r="F416" s="238" t="s">
        <v>144</v>
      </c>
      <c r="G416" s="236"/>
      <c r="H416" s="239">
        <v>4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148</v>
      </c>
      <c r="AU416" s="245" t="s">
        <v>81</v>
      </c>
      <c r="AV416" s="14" t="s">
        <v>81</v>
      </c>
      <c r="AW416" s="14" t="s">
        <v>33</v>
      </c>
      <c r="AX416" s="14" t="s">
        <v>79</v>
      </c>
      <c r="AY416" s="245" t="s">
        <v>137</v>
      </c>
    </row>
    <row r="417" s="2" customFormat="1" ht="52.2" customHeight="1">
      <c r="A417" s="40"/>
      <c r="B417" s="41"/>
      <c r="C417" s="206" t="s">
        <v>861</v>
      </c>
      <c r="D417" s="206" t="s">
        <v>139</v>
      </c>
      <c r="E417" s="207" t="s">
        <v>862</v>
      </c>
      <c r="F417" s="208" t="s">
        <v>863</v>
      </c>
      <c r="G417" s="209" t="s">
        <v>864</v>
      </c>
      <c r="H417" s="210">
        <v>1</v>
      </c>
      <c r="I417" s="211"/>
      <c r="J417" s="212">
        <f>ROUND(I417*H417,2)</f>
        <v>0</v>
      </c>
      <c r="K417" s="208" t="s">
        <v>351</v>
      </c>
      <c r="L417" s="46"/>
      <c r="M417" s="213" t="s">
        <v>19</v>
      </c>
      <c r="N417" s="214" t="s">
        <v>42</v>
      </c>
      <c r="O417" s="86"/>
      <c r="P417" s="215">
        <f>O417*H417</f>
        <v>0</v>
      </c>
      <c r="Q417" s="215">
        <v>0.10000000000000001</v>
      </c>
      <c r="R417" s="215">
        <f>Q417*H417</f>
        <v>0.10000000000000001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144</v>
      </c>
      <c r="AT417" s="217" t="s">
        <v>139</v>
      </c>
      <c r="AU417" s="217" t="s">
        <v>81</v>
      </c>
      <c r="AY417" s="19" t="s">
        <v>137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79</v>
      </c>
      <c r="BK417" s="218">
        <f>ROUND(I417*H417,2)</f>
        <v>0</v>
      </c>
      <c r="BL417" s="19" t="s">
        <v>144</v>
      </c>
      <c r="BM417" s="217" t="s">
        <v>865</v>
      </c>
    </row>
    <row r="418" s="13" customFormat="1">
      <c r="A418" s="13"/>
      <c r="B418" s="224"/>
      <c r="C418" s="225"/>
      <c r="D418" s="226" t="s">
        <v>148</v>
      </c>
      <c r="E418" s="227" t="s">
        <v>19</v>
      </c>
      <c r="F418" s="228" t="s">
        <v>513</v>
      </c>
      <c r="G418" s="225"/>
      <c r="H418" s="227" t="s">
        <v>19</v>
      </c>
      <c r="I418" s="229"/>
      <c r="J418" s="225"/>
      <c r="K418" s="225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148</v>
      </c>
      <c r="AU418" s="234" t="s">
        <v>81</v>
      </c>
      <c r="AV418" s="13" t="s">
        <v>79</v>
      </c>
      <c r="AW418" s="13" t="s">
        <v>33</v>
      </c>
      <c r="AX418" s="13" t="s">
        <v>71</v>
      </c>
      <c r="AY418" s="234" t="s">
        <v>137</v>
      </c>
    </row>
    <row r="419" s="14" customFormat="1">
      <c r="A419" s="14"/>
      <c r="B419" s="235"/>
      <c r="C419" s="236"/>
      <c r="D419" s="226" t="s">
        <v>148</v>
      </c>
      <c r="E419" s="237" t="s">
        <v>19</v>
      </c>
      <c r="F419" s="238" t="s">
        <v>79</v>
      </c>
      <c r="G419" s="236"/>
      <c r="H419" s="239">
        <v>1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148</v>
      </c>
      <c r="AU419" s="245" t="s">
        <v>81</v>
      </c>
      <c r="AV419" s="14" t="s">
        <v>81</v>
      </c>
      <c r="AW419" s="14" t="s">
        <v>33</v>
      </c>
      <c r="AX419" s="14" t="s">
        <v>79</v>
      </c>
      <c r="AY419" s="245" t="s">
        <v>137</v>
      </c>
    </row>
    <row r="420" s="12" customFormat="1" ht="22.8" customHeight="1">
      <c r="A420" s="12"/>
      <c r="B420" s="190"/>
      <c r="C420" s="191"/>
      <c r="D420" s="192" t="s">
        <v>70</v>
      </c>
      <c r="E420" s="204" t="s">
        <v>866</v>
      </c>
      <c r="F420" s="204" t="s">
        <v>867</v>
      </c>
      <c r="G420" s="191"/>
      <c r="H420" s="191"/>
      <c r="I420" s="194"/>
      <c r="J420" s="205">
        <f>BK420</f>
        <v>0</v>
      </c>
      <c r="K420" s="191"/>
      <c r="L420" s="196"/>
      <c r="M420" s="197"/>
      <c r="N420" s="198"/>
      <c r="O420" s="198"/>
      <c r="P420" s="199">
        <f>SUM(P421:P427)</f>
        <v>0</v>
      </c>
      <c r="Q420" s="198"/>
      <c r="R420" s="199">
        <f>SUM(R421:R427)</f>
        <v>0</v>
      </c>
      <c r="S420" s="198"/>
      <c r="T420" s="200">
        <f>SUM(T421:T427)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1" t="s">
        <v>79</v>
      </c>
      <c r="AT420" s="202" t="s">
        <v>70</v>
      </c>
      <c r="AU420" s="202" t="s">
        <v>79</v>
      </c>
      <c r="AY420" s="201" t="s">
        <v>137</v>
      </c>
      <c r="BK420" s="203">
        <f>SUM(BK421:BK427)</f>
        <v>0</v>
      </c>
    </row>
    <row r="421" s="2" customFormat="1" ht="33" customHeight="1">
      <c r="A421" s="40"/>
      <c r="B421" s="41"/>
      <c r="C421" s="206" t="s">
        <v>868</v>
      </c>
      <c r="D421" s="206" t="s">
        <v>139</v>
      </c>
      <c r="E421" s="207" t="s">
        <v>869</v>
      </c>
      <c r="F421" s="208" t="s">
        <v>870</v>
      </c>
      <c r="G421" s="209" t="s">
        <v>194</v>
      </c>
      <c r="H421" s="210">
        <v>260.14600000000002</v>
      </c>
      <c r="I421" s="211"/>
      <c r="J421" s="212">
        <f>ROUND(I421*H421,2)</f>
        <v>0</v>
      </c>
      <c r="K421" s="208" t="s">
        <v>143</v>
      </c>
      <c r="L421" s="46"/>
      <c r="M421" s="213" t="s">
        <v>19</v>
      </c>
      <c r="N421" s="214" t="s">
        <v>42</v>
      </c>
      <c r="O421" s="86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144</v>
      </c>
      <c r="AT421" s="217" t="s">
        <v>139</v>
      </c>
      <c r="AU421" s="217" t="s">
        <v>81</v>
      </c>
      <c r="AY421" s="19" t="s">
        <v>137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79</v>
      </c>
      <c r="BK421" s="218">
        <f>ROUND(I421*H421,2)</f>
        <v>0</v>
      </c>
      <c r="BL421" s="19" t="s">
        <v>144</v>
      </c>
      <c r="BM421" s="217" t="s">
        <v>871</v>
      </c>
    </row>
    <row r="422" s="2" customFormat="1">
      <c r="A422" s="40"/>
      <c r="B422" s="41"/>
      <c r="C422" s="42"/>
      <c r="D422" s="219" t="s">
        <v>146</v>
      </c>
      <c r="E422" s="42"/>
      <c r="F422" s="220" t="s">
        <v>872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146</v>
      </c>
      <c r="AU422" s="19" t="s">
        <v>81</v>
      </c>
    </row>
    <row r="423" s="2" customFormat="1" ht="37.8" customHeight="1">
      <c r="A423" s="40"/>
      <c r="B423" s="41"/>
      <c r="C423" s="206" t="s">
        <v>873</v>
      </c>
      <c r="D423" s="206" t="s">
        <v>139</v>
      </c>
      <c r="E423" s="207" t="s">
        <v>874</v>
      </c>
      <c r="F423" s="208" t="s">
        <v>875</v>
      </c>
      <c r="G423" s="209" t="s">
        <v>194</v>
      </c>
      <c r="H423" s="210">
        <v>260.14600000000002</v>
      </c>
      <c r="I423" s="211"/>
      <c r="J423" s="212">
        <f>ROUND(I423*H423,2)</f>
        <v>0</v>
      </c>
      <c r="K423" s="208" t="s">
        <v>143</v>
      </c>
      <c r="L423" s="46"/>
      <c r="M423" s="213" t="s">
        <v>19</v>
      </c>
      <c r="N423" s="214" t="s">
        <v>42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144</v>
      </c>
      <c r="AT423" s="217" t="s">
        <v>139</v>
      </c>
      <c r="AU423" s="217" t="s">
        <v>81</v>
      </c>
      <c r="AY423" s="19" t="s">
        <v>137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79</v>
      </c>
      <c r="BK423" s="218">
        <f>ROUND(I423*H423,2)</f>
        <v>0</v>
      </c>
      <c r="BL423" s="19" t="s">
        <v>144</v>
      </c>
      <c r="BM423" s="217" t="s">
        <v>876</v>
      </c>
    </row>
    <row r="424" s="2" customFormat="1">
      <c r="A424" s="40"/>
      <c r="B424" s="41"/>
      <c r="C424" s="42"/>
      <c r="D424" s="219" t="s">
        <v>146</v>
      </c>
      <c r="E424" s="42"/>
      <c r="F424" s="220" t="s">
        <v>877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146</v>
      </c>
      <c r="AU424" s="19" t="s">
        <v>81</v>
      </c>
    </row>
    <row r="425" s="2" customFormat="1" ht="37.8" customHeight="1">
      <c r="A425" s="40"/>
      <c r="B425" s="41"/>
      <c r="C425" s="206" t="s">
        <v>878</v>
      </c>
      <c r="D425" s="206" t="s">
        <v>139</v>
      </c>
      <c r="E425" s="207" t="s">
        <v>879</v>
      </c>
      <c r="F425" s="208" t="s">
        <v>880</v>
      </c>
      <c r="G425" s="209" t="s">
        <v>194</v>
      </c>
      <c r="H425" s="210">
        <v>780.43799999999999</v>
      </c>
      <c r="I425" s="211"/>
      <c r="J425" s="212">
        <f>ROUND(I425*H425,2)</f>
        <v>0</v>
      </c>
      <c r="K425" s="208" t="s">
        <v>143</v>
      </c>
      <c r="L425" s="46"/>
      <c r="M425" s="213" t="s">
        <v>19</v>
      </c>
      <c r="N425" s="214" t="s">
        <v>42</v>
      </c>
      <c r="O425" s="86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144</v>
      </c>
      <c r="AT425" s="217" t="s">
        <v>139</v>
      </c>
      <c r="AU425" s="217" t="s">
        <v>81</v>
      </c>
      <c r="AY425" s="19" t="s">
        <v>137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79</v>
      </c>
      <c r="BK425" s="218">
        <f>ROUND(I425*H425,2)</f>
        <v>0</v>
      </c>
      <c r="BL425" s="19" t="s">
        <v>144</v>
      </c>
      <c r="BM425" s="217" t="s">
        <v>881</v>
      </c>
    </row>
    <row r="426" s="2" customFormat="1">
      <c r="A426" s="40"/>
      <c r="B426" s="41"/>
      <c r="C426" s="42"/>
      <c r="D426" s="219" t="s">
        <v>146</v>
      </c>
      <c r="E426" s="42"/>
      <c r="F426" s="220" t="s">
        <v>882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146</v>
      </c>
      <c r="AU426" s="19" t="s">
        <v>81</v>
      </c>
    </row>
    <row r="427" s="14" customFormat="1">
      <c r="A427" s="14"/>
      <c r="B427" s="235"/>
      <c r="C427" s="236"/>
      <c r="D427" s="226" t="s">
        <v>148</v>
      </c>
      <c r="E427" s="236"/>
      <c r="F427" s="238" t="s">
        <v>883</v>
      </c>
      <c r="G427" s="236"/>
      <c r="H427" s="239">
        <v>780.43799999999999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148</v>
      </c>
      <c r="AU427" s="245" t="s">
        <v>81</v>
      </c>
      <c r="AV427" s="14" t="s">
        <v>81</v>
      </c>
      <c r="AW427" s="14" t="s">
        <v>4</v>
      </c>
      <c r="AX427" s="14" t="s">
        <v>79</v>
      </c>
      <c r="AY427" s="245" t="s">
        <v>137</v>
      </c>
    </row>
    <row r="428" s="12" customFormat="1" ht="25.92" customHeight="1">
      <c r="A428" s="12"/>
      <c r="B428" s="190"/>
      <c r="C428" s="191"/>
      <c r="D428" s="192" t="s">
        <v>70</v>
      </c>
      <c r="E428" s="193" t="s">
        <v>376</v>
      </c>
      <c r="F428" s="193" t="s">
        <v>377</v>
      </c>
      <c r="G428" s="191"/>
      <c r="H428" s="191"/>
      <c r="I428" s="194"/>
      <c r="J428" s="195">
        <f>BK428</f>
        <v>0</v>
      </c>
      <c r="K428" s="191"/>
      <c r="L428" s="196"/>
      <c r="M428" s="197"/>
      <c r="N428" s="198"/>
      <c r="O428" s="198"/>
      <c r="P428" s="199">
        <f>P429+P465+P489+P512+P565+P606+P649+P679+P730+P762+P794+P811</f>
        <v>0</v>
      </c>
      <c r="Q428" s="198"/>
      <c r="R428" s="199">
        <f>R429+R465+R489+R512+R565+R606+R649+R679+R730+R762+R794+R811</f>
        <v>27.979951140000001</v>
      </c>
      <c r="S428" s="198"/>
      <c r="T428" s="200">
        <f>T429+T465+T489+T512+T565+T606+T649+T679+T730+T762+T794+T811</f>
        <v>0.76520299999999986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1" t="s">
        <v>81</v>
      </c>
      <c r="AT428" s="202" t="s">
        <v>70</v>
      </c>
      <c r="AU428" s="202" t="s">
        <v>71</v>
      </c>
      <c r="AY428" s="201" t="s">
        <v>137</v>
      </c>
      <c r="BK428" s="203">
        <f>BK429+BK465+BK489+BK512+BK565+BK606+BK649+BK679+BK730+BK762+BK794+BK811</f>
        <v>0</v>
      </c>
    </row>
    <row r="429" s="12" customFormat="1" ht="22.8" customHeight="1">
      <c r="A429" s="12"/>
      <c r="B429" s="190"/>
      <c r="C429" s="191"/>
      <c r="D429" s="192" t="s">
        <v>70</v>
      </c>
      <c r="E429" s="204" t="s">
        <v>378</v>
      </c>
      <c r="F429" s="204" t="s">
        <v>379</v>
      </c>
      <c r="G429" s="191"/>
      <c r="H429" s="191"/>
      <c r="I429" s="194"/>
      <c r="J429" s="205">
        <f>BK429</f>
        <v>0</v>
      </c>
      <c r="K429" s="191"/>
      <c r="L429" s="196"/>
      <c r="M429" s="197"/>
      <c r="N429" s="198"/>
      <c r="O429" s="198"/>
      <c r="P429" s="199">
        <f>SUM(P430:P464)</f>
        <v>0</v>
      </c>
      <c r="Q429" s="198"/>
      <c r="R429" s="199">
        <f>SUM(R430:R464)</f>
        <v>0.29757040000000001</v>
      </c>
      <c r="S429" s="198"/>
      <c r="T429" s="200">
        <f>SUM(T430:T464)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01" t="s">
        <v>81</v>
      </c>
      <c r="AT429" s="202" t="s">
        <v>70</v>
      </c>
      <c r="AU429" s="202" t="s">
        <v>79</v>
      </c>
      <c r="AY429" s="201" t="s">
        <v>137</v>
      </c>
      <c r="BK429" s="203">
        <f>SUM(BK430:BK464)</f>
        <v>0</v>
      </c>
    </row>
    <row r="430" s="2" customFormat="1" ht="21.75" customHeight="1">
      <c r="A430" s="40"/>
      <c r="B430" s="41"/>
      <c r="C430" s="206" t="s">
        <v>884</v>
      </c>
      <c r="D430" s="206" t="s">
        <v>139</v>
      </c>
      <c r="E430" s="207" t="s">
        <v>885</v>
      </c>
      <c r="F430" s="208" t="s">
        <v>886</v>
      </c>
      <c r="G430" s="209" t="s">
        <v>160</v>
      </c>
      <c r="H430" s="210">
        <v>11.849</v>
      </c>
      <c r="I430" s="211"/>
      <c r="J430" s="212">
        <f>ROUND(I430*H430,2)</f>
        <v>0</v>
      </c>
      <c r="K430" s="208" t="s">
        <v>143</v>
      </c>
      <c r="L430" s="46"/>
      <c r="M430" s="213" t="s">
        <v>19</v>
      </c>
      <c r="N430" s="214" t="s">
        <v>42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248</v>
      </c>
      <c r="AT430" s="217" t="s">
        <v>139</v>
      </c>
      <c r="AU430" s="217" t="s">
        <v>81</v>
      </c>
      <c r="AY430" s="19" t="s">
        <v>137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79</v>
      </c>
      <c r="BK430" s="218">
        <f>ROUND(I430*H430,2)</f>
        <v>0</v>
      </c>
      <c r="BL430" s="19" t="s">
        <v>248</v>
      </c>
      <c r="BM430" s="217" t="s">
        <v>887</v>
      </c>
    </row>
    <row r="431" s="2" customFormat="1">
      <c r="A431" s="40"/>
      <c r="B431" s="41"/>
      <c r="C431" s="42"/>
      <c r="D431" s="219" t="s">
        <v>146</v>
      </c>
      <c r="E431" s="42"/>
      <c r="F431" s="220" t="s">
        <v>888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146</v>
      </c>
      <c r="AU431" s="19" t="s">
        <v>81</v>
      </c>
    </row>
    <row r="432" s="13" customFormat="1">
      <c r="A432" s="13"/>
      <c r="B432" s="224"/>
      <c r="C432" s="225"/>
      <c r="D432" s="226" t="s">
        <v>148</v>
      </c>
      <c r="E432" s="227" t="s">
        <v>19</v>
      </c>
      <c r="F432" s="228" t="s">
        <v>513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148</v>
      </c>
      <c r="AU432" s="234" t="s">
        <v>81</v>
      </c>
      <c r="AV432" s="13" t="s">
        <v>79</v>
      </c>
      <c r="AW432" s="13" t="s">
        <v>33</v>
      </c>
      <c r="AX432" s="13" t="s">
        <v>71</v>
      </c>
      <c r="AY432" s="234" t="s">
        <v>137</v>
      </c>
    </row>
    <row r="433" s="14" customFormat="1">
      <c r="A433" s="14"/>
      <c r="B433" s="235"/>
      <c r="C433" s="236"/>
      <c r="D433" s="226" t="s">
        <v>148</v>
      </c>
      <c r="E433" s="237" t="s">
        <v>19</v>
      </c>
      <c r="F433" s="238" t="s">
        <v>889</v>
      </c>
      <c r="G433" s="236"/>
      <c r="H433" s="239">
        <v>8.0999999999999996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148</v>
      </c>
      <c r="AU433" s="245" t="s">
        <v>81</v>
      </c>
      <c r="AV433" s="14" t="s">
        <v>81</v>
      </c>
      <c r="AW433" s="14" t="s">
        <v>33</v>
      </c>
      <c r="AX433" s="14" t="s">
        <v>71</v>
      </c>
      <c r="AY433" s="245" t="s">
        <v>137</v>
      </c>
    </row>
    <row r="434" s="14" customFormat="1">
      <c r="A434" s="14"/>
      <c r="B434" s="235"/>
      <c r="C434" s="236"/>
      <c r="D434" s="226" t="s">
        <v>148</v>
      </c>
      <c r="E434" s="237" t="s">
        <v>19</v>
      </c>
      <c r="F434" s="238" t="s">
        <v>890</v>
      </c>
      <c r="G434" s="236"/>
      <c r="H434" s="239">
        <v>3.7490000000000001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148</v>
      </c>
      <c r="AU434" s="245" t="s">
        <v>81</v>
      </c>
      <c r="AV434" s="14" t="s">
        <v>81</v>
      </c>
      <c r="AW434" s="14" t="s">
        <v>33</v>
      </c>
      <c r="AX434" s="14" t="s">
        <v>71</v>
      </c>
      <c r="AY434" s="245" t="s">
        <v>137</v>
      </c>
    </row>
    <row r="435" s="15" customFormat="1">
      <c r="A435" s="15"/>
      <c r="B435" s="256"/>
      <c r="C435" s="257"/>
      <c r="D435" s="226" t="s">
        <v>148</v>
      </c>
      <c r="E435" s="258" t="s">
        <v>19</v>
      </c>
      <c r="F435" s="259" t="s">
        <v>220</v>
      </c>
      <c r="G435" s="257"/>
      <c r="H435" s="260">
        <v>11.849</v>
      </c>
      <c r="I435" s="261"/>
      <c r="J435" s="257"/>
      <c r="K435" s="257"/>
      <c r="L435" s="262"/>
      <c r="M435" s="263"/>
      <c r="N435" s="264"/>
      <c r="O435" s="264"/>
      <c r="P435" s="264"/>
      <c r="Q435" s="264"/>
      <c r="R435" s="264"/>
      <c r="S435" s="264"/>
      <c r="T435" s="26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6" t="s">
        <v>148</v>
      </c>
      <c r="AU435" s="266" t="s">
        <v>81</v>
      </c>
      <c r="AV435" s="15" t="s">
        <v>144</v>
      </c>
      <c r="AW435" s="15" t="s">
        <v>33</v>
      </c>
      <c r="AX435" s="15" t="s">
        <v>79</v>
      </c>
      <c r="AY435" s="266" t="s">
        <v>137</v>
      </c>
    </row>
    <row r="436" s="2" customFormat="1" ht="16.5" customHeight="1">
      <c r="A436" s="40"/>
      <c r="B436" s="41"/>
      <c r="C436" s="246" t="s">
        <v>891</v>
      </c>
      <c r="D436" s="246" t="s">
        <v>205</v>
      </c>
      <c r="E436" s="247" t="s">
        <v>892</v>
      </c>
      <c r="F436" s="248" t="s">
        <v>893</v>
      </c>
      <c r="G436" s="249" t="s">
        <v>194</v>
      </c>
      <c r="H436" s="250">
        <v>0.0040000000000000001</v>
      </c>
      <c r="I436" s="251"/>
      <c r="J436" s="252">
        <f>ROUND(I436*H436,2)</f>
        <v>0</v>
      </c>
      <c r="K436" s="248" t="s">
        <v>143</v>
      </c>
      <c r="L436" s="253"/>
      <c r="M436" s="254" t="s">
        <v>19</v>
      </c>
      <c r="N436" s="255" t="s">
        <v>42</v>
      </c>
      <c r="O436" s="86"/>
      <c r="P436" s="215">
        <f>O436*H436</f>
        <v>0</v>
      </c>
      <c r="Q436" s="215">
        <v>1</v>
      </c>
      <c r="R436" s="215">
        <f>Q436*H436</f>
        <v>0.0040000000000000001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348</v>
      </c>
      <c r="AT436" s="217" t="s">
        <v>205</v>
      </c>
      <c r="AU436" s="217" t="s">
        <v>81</v>
      </c>
      <c r="AY436" s="19" t="s">
        <v>137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79</v>
      </c>
      <c r="BK436" s="218">
        <f>ROUND(I436*H436,2)</f>
        <v>0</v>
      </c>
      <c r="BL436" s="19" t="s">
        <v>248</v>
      </c>
      <c r="BM436" s="217" t="s">
        <v>894</v>
      </c>
    </row>
    <row r="437" s="14" customFormat="1">
      <c r="A437" s="14"/>
      <c r="B437" s="235"/>
      <c r="C437" s="236"/>
      <c r="D437" s="226" t="s">
        <v>148</v>
      </c>
      <c r="E437" s="236"/>
      <c r="F437" s="238" t="s">
        <v>895</v>
      </c>
      <c r="G437" s="236"/>
      <c r="H437" s="239">
        <v>0.0040000000000000001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148</v>
      </c>
      <c r="AU437" s="245" t="s">
        <v>81</v>
      </c>
      <c r="AV437" s="14" t="s">
        <v>81</v>
      </c>
      <c r="AW437" s="14" t="s">
        <v>4</v>
      </c>
      <c r="AX437" s="14" t="s">
        <v>79</v>
      </c>
      <c r="AY437" s="245" t="s">
        <v>137</v>
      </c>
    </row>
    <row r="438" s="2" customFormat="1" ht="21.75" customHeight="1">
      <c r="A438" s="40"/>
      <c r="B438" s="41"/>
      <c r="C438" s="206" t="s">
        <v>896</v>
      </c>
      <c r="D438" s="206" t="s">
        <v>139</v>
      </c>
      <c r="E438" s="207" t="s">
        <v>897</v>
      </c>
      <c r="F438" s="208" t="s">
        <v>898</v>
      </c>
      <c r="G438" s="209" t="s">
        <v>160</v>
      </c>
      <c r="H438" s="210">
        <v>12.194000000000001</v>
      </c>
      <c r="I438" s="211"/>
      <c r="J438" s="212">
        <f>ROUND(I438*H438,2)</f>
        <v>0</v>
      </c>
      <c r="K438" s="208" t="s">
        <v>143</v>
      </c>
      <c r="L438" s="46"/>
      <c r="M438" s="213" t="s">
        <v>19</v>
      </c>
      <c r="N438" s="214" t="s">
        <v>42</v>
      </c>
      <c r="O438" s="86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248</v>
      </c>
      <c r="AT438" s="217" t="s">
        <v>139</v>
      </c>
      <c r="AU438" s="217" t="s">
        <v>81</v>
      </c>
      <c r="AY438" s="19" t="s">
        <v>137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79</v>
      </c>
      <c r="BK438" s="218">
        <f>ROUND(I438*H438,2)</f>
        <v>0</v>
      </c>
      <c r="BL438" s="19" t="s">
        <v>248</v>
      </c>
      <c r="BM438" s="217" t="s">
        <v>899</v>
      </c>
    </row>
    <row r="439" s="2" customFormat="1">
      <c r="A439" s="40"/>
      <c r="B439" s="41"/>
      <c r="C439" s="42"/>
      <c r="D439" s="219" t="s">
        <v>146</v>
      </c>
      <c r="E439" s="42"/>
      <c r="F439" s="220" t="s">
        <v>900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146</v>
      </c>
      <c r="AU439" s="19" t="s">
        <v>81</v>
      </c>
    </row>
    <row r="440" s="13" customFormat="1">
      <c r="A440" s="13"/>
      <c r="B440" s="224"/>
      <c r="C440" s="225"/>
      <c r="D440" s="226" t="s">
        <v>148</v>
      </c>
      <c r="E440" s="227" t="s">
        <v>19</v>
      </c>
      <c r="F440" s="228" t="s">
        <v>513</v>
      </c>
      <c r="G440" s="225"/>
      <c r="H440" s="227" t="s">
        <v>19</v>
      </c>
      <c r="I440" s="229"/>
      <c r="J440" s="225"/>
      <c r="K440" s="225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148</v>
      </c>
      <c r="AU440" s="234" t="s">
        <v>81</v>
      </c>
      <c r="AV440" s="13" t="s">
        <v>79</v>
      </c>
      <c r="AW440" s="13" t="s">
        <v>33</v>
      </c>
      <c r="AX440" s="13" t="s">
        <v>71</v>
      </c>
      <c r="AY440" s="234" t="s">
        <v>137</v>
      </c>
    </row>
    <row r="441" s="14" customFormat="1">
      <c r="A441" s="14"/>
      <c r="B441" s="235"/>
      <c r="C441" s="236"/>
      <c r="D441" s="226" t="s">
        <v>148</v>
      </c>
      <c r="E441" s="237" t="s">
        <v>19</v>
      </c>
      <c r="F441" s="238" t="s">
        <v>763</v>
      </c>
      <c r="G441" s="236"/>
      <c r="H441" s="239">
        <v>12.194000000000001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148</v>
      </c>
      <c r="AU441" s="245" t="s">
        <v>81</v>
      </c>
      <c r="AV441" s="14" t="s">
        <v>81</v>
      </c>
      <c r="AW441" s="14" t="s">
        <v>33</v>
      </c>
      <c r="AX441" s="14" t="s">
        <v>79</v>
      </c>
      <c r="AY441" s="245" t="s">
        <v>137</v>
      </c>
    </row>
    <row r="442" s="2" customFormat="1" ht="16.5" customHeight="1">
      <c r="A442" s="40"/>
      <c r="B442" s="41"/>
      <c r="C442" s="246" t="s">
        <v>901</v>
      </c>
      <c r="D442" s="246" t="s">
        <v>205</v>
      </c>
      <c r="E442" s="247" t="s">
        <v>892</v>
      </c>
      <c r="F442" s="248" t="s">
        <v>893</v>
      </c>
      <c r="G442" s="249" t="s">
        <v>194</v>
      </c>
      <c r="H442" s="250">
        <v>0.0040000000000000001</v>
      </c>
      <c r="I442" s="251"/>
      <c r="J442" s="252">
        <f>ROUND(I442*H442,2)</f>
        <v>0</v>
      </c>
      <c r="K442" s="248" t="s">
        <v>143</v>
      </c>
      <c r="L442" s="253"/>
      <c r="M442" s="254" t="s">
        <v>19</v>
      </c>
      <c r="N442" s="255" t="s">
        <v>42</v>
      </c>
      <c r="O442" s="86"/>
      <c r="P442" s="215">
        <f>O442*H442</f>
        <v>0</v>
      </c>
      <c r="Q442" s="215">
        <v>1</v>
      </c>
      <c r="R442" s="215">
        <f>Q442*H442</f>
        <v>0.0040000000000000001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348</v>
      </c>
      <c r="AT442" s="217" t="s">
        <v>205</v>
      </c>
      <c r="AU442" s="217" t="s">
        <v>81</v>
      </c>
      <c r="AY442" s="19" t="s">
        <v>137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79</v>
      </c>
      <c r="BK442" s="218">
        <f>ROUND(I442*H442,2)</f>
        <v>0</v>
      </c>
      <c r="BL442" s="19" t="s">
        <v>248</v>
      </c>
      <c r="BM442" s="217" t="s">
        <v>902</v>
      </c>
    </row>
    <row r="443" s="14" customFormat="1">
      <c r="A443" s="14"/>
      <c r="B443" s="235"/>
      <c r="C443" s="236"/>
      <c r="D443" s="226" t="s">
        <v>148</v>
      </c>
      <c r="E443" s="236"/>
      <c r="F443" s="238" t="s">
        <v>903</v>
      </c>
      <c r="G443" s="236"/>
      <c r="H443" s="239">
        <v>0.0040000000000000001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148</v>
      </c>
      <c r="AU443" s="245" t="s">
        <v>81</v>
      </c>
      <c r="AV443" s="14" t="s">
        <v>81</v>
      </c>
      <c r="AW443" s="14" t="s">
        <v>4</v>
      </c>
      <c r="AX443" s="14" t="s">
        <v>79</v>
      </c>
      <c r="AY443" s="245" t="s">
        <v>137</v>
      </c>
    </row>
    <row r="444" s="2" customFormat="1" ht="16.5" customHeight="1">
      <c r="A444" s="40"/>
      <c r="B444" s="41"/>
      <c r="C444" s="206" t="s">
        <v>904</v>
      </c>
      <c r="D444" s="206" t="s">
        <v>139</v>
      </c>
      <c r="E444" s="207" t="s">
        <v>905</v>
      </c>
      <c r="F444" s="208" t="s">
        <v>906</v>
      </c>
      <c r="G444" s="209" t="s">
        <v>160</v>
      </c>
      <c r="H444" s="210">
        <v>23.698</v>
      </c>
      <c r="I444" s="211"/>
      <c r="J444" s="212">
        <f>ROUND(I444*H444,2)</f>
        <v>0</v>
      </c>
      <c r="K444" s="208" t="s">
        <v>143</v>
      </c>
      <c r="L444" s="46"/>
      <c r="M444" s="213" t="s">
        <v>19</v>
      </c>
      <c r="N444" s="214" t="s">
        <v>42</v>
      </c>
      <c r="O444" s="86"/>
      <c r="P444" s="215">
        <f>O444*H444</f>
        <v>0</v>
      </c>
      <c r="Q444" s="215">
        <v>0.00040000000000000002</v>
      </c>
      <c r="R444" s="215">
        <f>Q444*H444</f>
        <v>0.0094792000000000001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248</v>
      </c>
      <c r="AT444" s="217" t="s">
        <v>139</v>
      </c>
      <c r="AU444" s="217" t="s">
        <v>81</v>
      </c>
      <c r="AY444" s="19" t="s">
        <v>137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79</v>
      </c>
      <c r="BK444" s="218">
        <f>ROUND(I444*H444,2)</f>
        <v>0</v>
      </c>
      <c r="BL444" s="19" t="s">
        <v>248</v>
      </c>
      <c r="BM444" s="217" t="s">
        <v>907</v>
      </c>
    </row>
    <row r="445" s="2" customFormat="1">
      <c r="A445" s="40"/>
      <c r="B445" s="41"/>
      <c r="C445" s="42"/>
      <c r="D445" s="219" t="s">
        <v>146</v>
      </c>
      <c r="E445" s="42"/>
      <c r="F445" s="220" t="s">
        <v>908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146</v>
      </c>
      <c r="AU445" s="19" t="s">
        <v>81</v>
      </c>
    </row>
    <row r="446" s="13" customFormat="1">
      <c r="A446" s="13"/>
      <c r="B446" s="224"/>
      <c r="C446" s="225"/>
      <c r="D446" s="226" t="s">
        <v>148</v>
      </c>
      <c r="E446" s="227" t="s">
        <v>19</v>
      </c>
      <c r="F446" s="228" t="s">
        <v>513</v>
      </c>
      <c r="G446" s="225"/>
      <c r="H446" s="227" t="s">
        <v>19</v>
      </c>
      <c r="I446" s="229"/>
      <c r="J446" s="225"/>
      <c r="K446" s="225"/>
      <c r="L446" s="230"/>
      <c r="M446" s="231"/>
      <c r="N446" s="232"/>
      <c r="O446" s="232"/>
      <c r="P446" s="232"/>
      <c r="Q446" s="232"/>
      <c r="R446" s="232"/>
      <c r="S446" s="232"/>
      <c r="T446" s="23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4" t="s">
        <v>148</v>
      </c>
      <c r="AU446" s="234" t="s">
        <v>81</v>
      </c>
      <c r="AV446" s="13" t="s">
        <v>79</v>
      </c>
      <c r="AW446" s="13" t="s">
        <v>33</v>
      </c>
      <c r="AX446" s="13" t="s">
        <v>71</v>
      </c>
      <c r="AY446" s="234" t="s">
        <v>137</v>
      </c>
    </row>
    <row r="447" s="14" customFormat="1">
      <c r="A447" s="14"/>
      <c r="B447" s="235"/>
      <c r="C447" s="236"/>
      <c r="D447" s="226" t="s">
        <v>148</v>
      </c>
      <c r="E447" s="237" t="s">
        <v>19</v>
      </c>
      <c r="F447" s="238" t="s">
        <v>909</v>
      </c>
      <c r="G447" s="236"/>
      <c r="H447" s="239">
        <v>16.199999999999999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148</v>
      </c>
      <c r="AU447" s="245" t="s">
        <v>81</v>
      </c>
      <c r="AV447" s="14" t="s">
        <v>81</v>
      </c>
      <c r="AW447" s="14" t="s">
        <v>33</v>
      </c>
      <c r="AX447" s="14" t="s">
        <v>71</v>
      </c>
      <c r="AY447" s="245" t="s">
        <v>137</v>
      </c>
    </row>
    <row r="448" s="14" customFormat="1">
      <c r="A448" s="14"/>
      <c r="B448" s="235"/>
      <c r="C448" s="236"/>
      <c r="D448" s="226" t="s">
        <v>148</v>
      </c>
      <c r="E448" s="237" t="s">
        <v>19</v>
      </c>
      <c r="F448" s="238" t="s">
        <v>910</v>
      </c>
      <c r="G448" s="236"/>
      <c r="H448" s="239">
        <v>7.4980000000000002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5" t="s">
        <v>148</v>
      </c>
      <c r="AU448" s="245" t="s">
        <v>81</v>
      </c>
      <c r="AV448" s="14" t="s">
        <v>81</v>
      </c>
      <c r="AW448" s="14" t="s">
        <v>33</v>
      </c>
      <c r="AX448" s="14" t="s">
        <v>71</v>
      </c>
      <c r="AY448" s="245" t="s">
        <v>137</v>
      </c>
    </row>
    <row r="449" s="15" customFormat="1">
      <c r="A449" s="15"/>
      <c r="B449" s="256"/>
      <c r="C449" s="257"/>
      <c r="D449" s="226" t="s">
        <v>148</v>
      </c>
      <c r="E449" s="258" t="s">
        <v>19</v>
      </c>
      <c r="F449" s="259" t="s">
        <v>220</v>
      </c>
      <c r="G449" s="257"/>
      <c r="H449" s="260">
        <v>23.698</v>
      </c>
      <c r="I449" s="261"/>
      <c r="J449" s="257"/>
      <c r="K449" s="257"/>
      <c r="L449" s="262"/>
      <c r="M449" s="263"/>
      <c r="N449" s="264"/>
      <c r="O449" s="264"/>
      <c r="P449" s="264"/>
      <c r="Q449" s="264"/>
      <c r="R449" s="264"/>
      <c r="S449" s="264"/>
      <c r="T449" s="26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6" t="s">
        <v>148</v>
      </c>
      <c r="AU449" s="266" t="s">
        <v>81</v>
      </c>
      <c r="AV449" s="15" t="s">
        <v>144</v>
      </c>
      <c r="AW449" s="15" t="s">
        <v>33</v>
      </c>
      <c r="AX449" s="15" t="s">
        <v>79</v>
      </c>
      <c r="AY449" s="266" t="s">
        <v>137</v>
      </c>
    </row>
    <row r="450" s="2" customFormat="1" ht="24.15" customHeight="1">
      <c r="A450" s="40"/>
      <c r="B450" s="41"/>
      <c r="C450" s="246" t="s">
        <v>911</v>
      </c>
      <c r="D450" s="246" t="s">
        <v>205</v>
      </c>
      <c r="E450" s="247" t="s">
        <v>912</v>
      </c>
      <c r="F450" s="248" t="s">
        <v>913</v>
      </c>
      <c r="G450" s="249" t="s">
        <v>160</v>
      </c>
      <c r="H450" s="250">
        <v>26.542000000000002</v>
      </c>
      <c r="I450" s="251"/>
      <c r="J450" s="252">
        <f>ROUND(I450*H450,2)</f>
        <v>0</v>
      </c>
      <c r="K450" s="248" t="s">
        <v>143</v>
      </c>
      <c r="L450" s="253"/>
      <c r="M450" s="254" t="s">
        <v>19</v>
      </c>
      <c r="N450" s="255" t="s">
        <v>42</v>
      </c>
      <c r="O450" s="86"/>
      <c r="P450" s="215">
        <f>O450*H450</f>
        <v>0</v>
      </c>
      <c r="Q450" s="215">
        <v>0.0047999999999999996</v>
      </c>
      <c r="R450" s="215">
        <f>Q450*H450</f>
        <v>0.1274016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348</v>
      </c>
      <c r="AT450" s="217" t="s">
        <v>205</v>
      </c>
      <c r="AU450" s="217" t="s">
        <v>81</v>
      </c>
      <c r="AY450" s="19" t="s">
        <v>137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79</v>
      </c>
      <c r="BK450" s="218">
        <f>ROUND(I450*H450,2)</f>
        <v>0</v>
      </c>
      <c r="BL450" s="19" t="s">
        <v>248</v>
      </c>
      <c r="BM450" s="217" t="s">
        <v>914</v>
      </c>
    </row>
    <row r="451" s="14" customFormat="1">
      <c r="A451" s="14"/>
      <c r="B451" s="235"/>
      <c r="C451" s="236"/>
      <c r="D451" s="226" t="s">
        <v>148</v>
      </c>
      <c r="E451" s="236"/>
      <c r="F451" s="238" t="s">
        <v>915</v>
      </c>
      <c r="G451" s="236"/>
      <c r="H451" s="239">
        <v>26.542000000000002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5" t="s">
        <v>148</v>
      </c>
      <c r="AU451" s="245" t="s">
        <v>81</v>
      </c>
      <c r="AV451" s="14" t="s">
        <v>81</v>
      </c>
      <c r="AW451" s="14" t="s">
        <v>4</v>
      </c>
      <c r="AX451" s="14" t="s">
        <v>79</v>
      </c>
      <c r="AY451" s="245" t="s">
        <v>137</v>
      </c>
    </row>
    <row r="452" s="2" customFormat="1" ht="16.5" customHeight="1">
      <c r="A452" s="40"/>
      <c r="B452" s="41"/>
      <c r="C452" s="206" t="s">
        <v>916</v>
      </c>
      <c r="D452" s="206" t="s">
        <v>139</v>
      </c>
      <c r="E452" s="207" t="s">
        <v>917</v>
      </c>
      <c r="F452" s="208" t="s">
        <v>918</v>
      </c>
      <c r="G452" s="209" t="s">
        <v>160</v>
      </c>
      <c r="H452" s="210">
        <v>24.388000000000002</v>
      </c>
      <c r="I452" s="211"/>
      <c r="J452" s="212">
        <f>ROUND(I452*H452,2)</f>
        <v>0</v>
      </c>
      <c r="K452" s="208" t="s">
        <v>143</v>
      </c>
      <c r="L452" s="46"/>
      <c r="M452" s="213" t="s">
        <v>19</v>
      </c>
      <c r="N452" s="214" t="s">
        <v>42</v>
      </c>
      <c r="O452" s="86"/>
      <c r="P452" s="215">
        <f>O452*H452</f>
        <v>0</v>
      </c>
      <c r="Q452" s="215">
        <v>0.00040000000000000002</v>
      </c>
      <c r="R452" s="215">
        <f>Q452*H452</f>
        <v>0.0097552000000000003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248</v>
      </c>
      <c r="AT452" s="217" t="s">
        <v>139</v>
      </c>
      <c r="AU452" s="217" t="s">
        <v>81</v>
      </c>
      <c r="AY452" s="19" t="s">
        <v>137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79</v>
      </c>
      <c r="BK452" s="218">
        <f>ROUND(I452*H452,2)</f>
        <v>0</v>
      </c>
      <c r="BL452" s="19" t="s">
        <v>248</v>
      </c>
      <c r="BM452" s="217" t="s">
        <v>919</v>
      </c>
    </row>
    <row r="453" s="2" customFormat="1">
      <c r="A453" s="40"/>
      <c r="B453" s="41"/>
      <c r="C453" s="42"/>
      <c r="D453" s="219" t="s">
        <v>146</v>
      </c>
      <c r="E453" s="42"/>
      <c r="F453" s="220" t="s">
        <v>920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146</v>
      </c>
      <c r="AU453" s="19" t="s">
        <v>81</v>
      </c>
    </row>
    <row r="454" s="13" customFormat="1">
      <c r="A454" s="13"/>
      <c r="B454" s="224"/>
      <c r="C454" s="225"/>
      <c r="D454" s="226" t="s">
        <v>148</v>
      </c>
      <c r="E454" s="227" t="s">
        <v>19</v>
      </c>
      <c r="F454" s="228" t="s">
        <v>513</v>
      </c>
      <c r="G454" s="225"/>
      <c r="H454" s="227" t="s">
        <v>19</v>
      </c>
      <c r="I454" s="229"/>
      <c r="J454" s="225"/>
      <c r="K454" s="225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148</v>
      </c>
      <c r="AU454" s="234" t="s">
        <v>81</v>
      </c>
      <c r="AV454" s="13" t="s">
        <v>79</v>
      </c>
      <c r="AW454" s="13" t="s">
        <v>33</v>
      </c>
      <c r="AX454" s="13" t="s">
        <v>71</v>
      </c>
      <c r="AY454" s="234" t="s">
        <v>137</v>
      </c>
    </row>
    <row r="455" s="14" customFormat="1">
      <c r="A455" s="14"/>
      <c r="B455" s="235"/>
      <c r="C455" s="236"/>
      <c r="D455" s="226" t="s">
        <v>148</v>
      </c>
      <c r="E455" s="237" t="s">
        <v>19</v>
      </c>
      <c r="F455" s="238" t="s">
        <v>921</v>
      </c>
      <c r="G455" s="236"/>
      <c r="H455" s="239">
        <v>24.388000000000002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148</v>
      </c>
      <c r="AU455" s="245" t="s">
        <v>81</v>
      </c>
      <c r="AV455" s="14" t="s">
        <v>81</v>
      </c>
      <c r="AW455" s="14" t="s">
        <v>33</v>
      </c>
      <c r="AX455" s="14" t="s">
        <v>79</v>
      </c>
      <c r="AY455" s="245" t="s">
        <v>137</v>
      </c>
    </row>
    <row r="456" s="2" customFormat="1" ht="24.15" customHeight="1">
      <c r="A456" s="40"/>
      <c r="B456" s="41"/>
      <c r="C456" s="246" t="s">
        <v>922</v>
      </c>
      <c r="D456" s="246" t="s">
        <v>205</v>
      </c>
      <c r="E456" s="247" t="s">
        <v>912</v>
      </c>
      <c r="F456" s="248" t="s">
        <v>913</v>
      </c>
      <c r="G456" s="249" t="s">
        <v>160</v>
      </c>
      <c r="H456" s="250">
        <v>29.777999999999999</v>
      </c>
      <c r="I456" s="251"/>
      <c r="J456" s="252">
        <f>ROUND(I456*H456,2)</f>
        <v>0</v>
      </c>
      <c r="K456" s="248" t="s">
        <v>143</v>
      </c>
      <c r="L456" s="253"/>
      <c r="M456" s="254" t="s">
        <v>19</v>
      </c>
      <c r="N456" s="255" t="s">
        <v>42</v>
      </c>
      <c r="O456" s="86"/>
      <c r="P456" s="215">
        <f>O456*H456</f>
        <v>0</v>
      </c>
      <c r="Q456" s="215">
        <v>0.0047999999999999996</v>
      </c>
      <c r="R456" s="215">
        <f>Q456*H456</f>
        <v>0.14293439999999999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348</v>
      </c>
      <c r="AT456" s="217" t="s">
        <v>205</v>
      </c>
      <c r="AU456" s="217" t="s">
        <v>81</v>
      </c>
      <c r="AY456" s="19" t="s">
        <v>137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79</v>
      </c>
      <c r="BK456" s="218">
        <f>ROUND(I456*H456,2)</f>
        <v>0</v>
      </c>
      <c r="BL456" s="19" t="s">
        <v>248</v>
      </c>
      <c r="BM456" s="217" t="s">
        <v>923</v>
      </c>
    </row>
    <row r="457" s="14" customFormat="1">
      <c r="A457" s="14"/>
      <c r="B457" s="235"/>
      <c r="C457" s="236"/>
      <c r="D457" s="226" t="s">
        <v>148</v>
      </c>
      <c r="E457" s="236"/>
      <c r="F457" s="238" t="s">
        <v>924</v>
      </c>
      <c r="G457" s="236"/>
      <c r="H457" s="239">
        <v>29.777999999999999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148</v>
      </c>
      <c r="AU457" s="245" t="s">
        <v>81</v>
      </c>
      <c r="AV457" s="14" t="s">
        <v>81</v>
      </c>
      <c r="AW457" s="14" t="s">
        <v>4</v>
      </c>
      <c r="AX457" s="14" t="s">
        <v>79</v>
      </c>
      <c r="AY457" s="245" t="s">
        <v>137</v>
      </c>
    </row>
    <row r="458" s="2" customFormat="1" ht="24.15" customHeight="1">
      <c r="A458" s="40"/>
      <c r="B458" s="41"/>
      <c r="C458" s="206" t="s">
        <v>925</v>
      </c>
      <c r="D458" s="206" t="s">
        <v>139</v>
      </c>
      <c r="E458" s="207" t="s">
        <v>926</v>
      </c>
      <c r="F458" s="208" t="s">
        <v>927</v>
      </c>
      <c r="G458" s="209" t="s">
        <v>194</v>
      </c>
      <c r="H458" s="210">
        <v>0.29799999999999999</v>
      </c>
      <c r="I458" s="211"/>
      <c r="J458" s="212">
        <f>ROUND(I458*H458,2)</f>
        <v>0</v>
      </c>
      <c r="K458" s="208" t="s">
        <v>143</v>
      </c>
      <c r="L458" s="46"/>
      <c r="M458" s="213" t="s">
        <v>19</v>
      </c>
      <c r="N458" s="214" t="s">
        <v>42</v>
      </c>
      <c r="O458" s="86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248</v>
      </c>
      <c r="AT458" s="217" t="s">
        <v>139</v>
      </c>
      <c r="AU458" s="217" t="s">
        <v>81</v>
      </c>
      <c r="AY458" s="19" t="s">
        <v>137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79</v>
      </c>
      <c r="BK458" s="218">
        <f>ROUND(I458*H458,2)</f>
        <v>0</v>
      </c>
      <c r="BL458" s="19" t="s">
        <v>248</v>
      </c>
      <c r="BM458" s="217" t="s">
        <v>928</v>
      </c>
    </row>
    <row r="459" s="2" customFormat="1">
      <c r="A459" s="40"/>
      <c r="B459" s="41"/>
      <c r="C459" s="42"/>
      <c r="D459" s="219" t="s">
        <v>146</v>
      </c>
      <c r="E459" s="42"/>
      <c r="F459" s="220" t="s">
        <v>929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146</v>
      </c>
      <c r="AU459" s="19" t="s">
        <v>81</v>
      </c>
    </row>
    <row r="460" s="2" customFormat="1" ht="37.8" customHeight="1">
      <c r="A460" s="40"/>
      <c r="B460" s="41"/>
      <c r="C460" s="206" t="s">
        <v>930</v>
      </c>
      <c r="D460" s="206" t="s">
        <v>139</v>
      </c>
      <c r="E460" s="207" t="s">
        <v>931</v>
      </c>
      <c r="F460" s="208" t="s">
        <v>932</v>
      </c>
      <c r="G460" s="209" t="s">
        <v>194</v>
      </c>
      <c r="H460" s="210">
        <v>0.29799999999999999</v>
      </c>
      <c r="I460" s="211"/>
      <c r="J460" s="212">
        <f>ROUND(I460*H460,2)</f>
        <v>0</v>
      </c>
      <c r="K460" s="208" t="s">
        <v>143</v>
      </c>
      <c r="L460" s="46"/>
      <c r="M460" s="213" t="s">
        <v>19</v>
      </c>
      <c r="N460" s="214" t="s">
        <v>42</v>
      </c>
      <c r="O460" s="86"/>
      <c r="P460" s="215">
        <f>O460*H460</f>
        <v>0</v>
      </c>
      <c r="Q460" s="215">
        <v>0</v>
      </c>
      <c r="R460" s="215">
        <f>Q460*H460</f>
        <v>0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248</v>
      </c>
      <c r="AT460" s="217" t="s">
        <v>139</v>
      </c>
      <c r="AU460" s="217" t="s">
        <v>81</v>
      </c>
      <c r="AY460" s="19" t="s">
        <v>137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79</v>
      </c>
      <c r="BK460" s="218">
        <f>ROUND(I460*H460,2)</f>
        <v>0</v>
      </c>
      <c r="BL460" s="19" t="s">
        <v>248</v>
      </c>
      <c r="BM460" s="217" t="s">
        <v>933</v>
      </c>
    </row>
    <row r="461" s="2" customFormat="1">
      <c r="A461" s="40"/>
      <c r="B461" s="41"/>
      <c r="C461" s="42"/>
      <c r="D461" s="219" t="s">
        <v>146</v>
      </c>
      <c r="E461" s="42"/>
      <c r="F461" s="220" t="s">
        <v>934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146</v>
      </c>
      <c r="AU461" s="19" t="s">
        <v>81</v>
      </c>
    </row>
    <row r="462" s="2" customFormat="1" ht="37.8" customHeight="1">
      <c r="A462" s="40"/>
      <c r="B462" s="41"/>
      <c r="C462" s="206" t="s">
        <v>935</v>
      </c>
      <c r="D462" s="206" t="s">
        <v>139</v>
      </c>
      <c r="E462" s="207" t="s">
        <v>936</v>
      </c>
      <c r="F462" s="208" t="s">
        <v>937</v>
      </c>
      <c r="G462" s="209" t="s">
        <v>194</v>
      </c>
      <c r="H462" s="210">
        <v>5.96</v>
      </c>
      <c r="I462" s="211"/>
      <c r="J462" s="212">
        <f>ROUND(I462*H462,2)</f>
        <v>0</v>
      </c>
      <c r="K462" s="208" t="s">
        <v>143</v>
      </c>
      <c r="L462" s="46"/>
      <c r="M462" s="213" t="s">
        <v>19</v>
      </c>
      <c r="N462" s="214" t="s">
        <v>42</v>
      </c>
      <c r="O462" s="86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248</v>
      </c>
      <c r="AT462" s="217" t="s">
        <v>139</v>
      </c>
      <c r="AU462" s="217" t="s">
        <v>81</v>
      </c>
      <c r="AY462" s="19" t="s">
        <v>137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79</v>
      </c>
      <c r="BK462" s="218">
        <f>ROUND(I462*H462,2)</f>
        <v>0</v>
      </c>
      <c r="BL462" s="19" t="s">
        <v>248</v>
      </c>
      <c r="BM462" s="217" t="s">
        <v>938</v>
      </c>
    </row>
    <row r="463" s="2" customFormat="1">
      <c r="A463" s="40"/>
      <c r="B463" s="41"/>
      <c r="C463" s="42"/>
      <c r="D463" s="219" t="s">
        <v>146</v>
      </c>
      <c r="E463" s="42"/>
      <c r="F463" s="220" t="s">
        <v>939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146</v>
      </c>
      <c r="AU463" s="19" t="s">
        <v>81</v>
      </c>
    </row>
    <row r="464" s="14" customFormat="1">
      <c r="A464" s="14"/>
      <c r="B464" s="235"/>
      <c r="C464" s="236"/>
      <c r="D464" s="226" t="s">
        <v>148</v>
      </c>
      <c r="E464" s="236"/>
      <c r="F464" s="238" t="s">
        <v>940</v>
      </c>
      <c r="G464" s="236"/>
      <c r="H464" s="239">
        <v>5.96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148</v>
      </c>
      <c r="AU464" s="245" t="s">
        <v>81</v>
      </c>
      <c r="AV464" s="14" t="s">
        <v>81</v>
      </c>
      <c r="AW464" s="14" t="s">
        <v>4</v>
      </c>
      <c r="AX464" s="14" t="s">
        <v>79</v>
      </c>
      <c r="AY464" s="245" t="s">
        <v>137</v>
      </c>
    </row>
    <row r="465" s="12" customFormat="1" ht="22.8" customHeight="1">
      <c r="A465" s="12"/>
      <c r="B465" s="190"/>
      <c r="C465" s="191"/>
      <c r="D465" s="192" t="s">
        <v>70</v>
      </c>
      <c r="E465" s="204" t="s">
        <v>386</v>
      </c>
      <c r="F465" s="204" t="s">
        <v>387</v>
      </c>
      <c r="G465" s="191"/>
      <c r="H465" s="191"/>
      <c r="I465" s="194"/>
      <c r="J465" s="205">
        <f>BK465</f>
        <v>0</v>
      </c>
      <c r="K465" s="191"/>
      <c r="L465" s="196"/>
      <c r="M465" s="197"/>
      <c r="N465" s="198"/>
      <c r="O465" s="198"/>
      <c r="P465" s="199">
        <f>SUM(P466:P488)</f>
        <v>0</v>
      </c>
      <c r="Q465" s="198"/>
      <c r="R465" s="199">
        <f>SUM(R466:R488)</f>
        <v>1.2967034999999998</v>
      </c>
      <c r="S465" s="198"/>
      <c r="T465" s="200">
        <f>SUM(T466:T488)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1" t="s">
        <v>81</v>
      </c>
      <c r="AT465" s="202" t="s">
        <v>70</v>
      </c>
      <c r="AU465" s="202" t="s">
        <v>79</v>
      </c>
      <c r="AY465" s="201" t="s">
        <v>137</v>
      </c>
      <c r="BK465" s="203">
        <f>SUM(BK466:BK488)</f>
        <v>0</v>
      </c>
    </row>
    <row r="466" s="2" customFormat="1" ht="24.15" customHeight="1">
      <c r="A466" s="40"/>
      <c r="B466" s="41"/>
      <c r="C466" s="206" t="s">
        <v>941</v>
      </c>
      <c r="D466" s="206" t="s">
        <v>139</v>
      </c>
      <c r="E466" s="207" t="s">
        <v>942</v>
      </c>
      <c r="F466" s="208" t="s">
        <v>943</v>
      </c>
      <c r="G466" s="209" t="s">
        <v>160</v>
      </c>
      <c r="H466" s="210">
        <v>18.745000000000001</v>
      </c>
      <c r="I466" s="211"/>
      <c r="J466" s="212">
        <f>ROUND(I466*H466,2)</f>
        <v>0</v>
      </c>
      <c r="K466" s="208" t="s">
        <v>143</v>
      </c>
      <c r="L466" s="46"/>
      <c r="M466" s="213" t="s">
        <v>19</v>
      </c>
      <c r="N466" s="214" t="s">
        <v>42</v>
      </c>
      <c r="O466" s="86"/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248</v>
      </c>
      <c r="AT466" s="217" t="s">
        <v>139</v>
      </c>
      <c r="AU466" s="217" t="s">
        <v>81</v>
      </c>
      <c r="AY466" s="19" t="s">
        <v>137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79</v>
      </c>
      <c r="BK466" s="218">
        <f>ROUND(I466*H466,2)</f>
        <v>0</v>
      </c>
      <c r="BL466" s="19" t="s">
        <v>248</v>
      </c>
      <c r="BM466" s="217" t="s">
        <v>944</v>
      </c>
    </row>
    <row r="467" s="2" customFormat="1">
      <c r="A467" s="40"/>
      <c r="B467" s="41"/>
      <c r="C467" s="42"/>
      <c r="D467" s="219" t="s">
        <v>146</v>
      </c>
      <c r="E467" s="42"/>
      <c r="F467" s="220" t="s">
        <v>945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146</v>
      </c>
      <c r="AU467" s="19" t="s">
        <v>81</v>
      </c>
    </row>
    <row r="468" s="13" customFormat="1">
      <c r="A468" s="13"/>
      <c r="B468" s="224"/>
      <c r="C468" s="225"/>
      <c r="D468" s="226" t="s">
        <v>148</v>
      </c>
      <c r="E468" s="227" t="s">
        <v>19</v>
      </c>
      <c r="F468" s="228" t="s">
        <v>513</v>
      </c>
      <c r="G468" s="225"/>
      <c r="H468" s="227" t="s">
        <v>19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148</v>
      </c>
      <c r="AU468" s="234" t="s">
        <v>81</v>
      </c>
      <c r="AV468" s="13" t="s">
        <v>79</v>
      </c>
      <c r="AW468" s="13" t="s">
        <v>33</v>
      </c>
      <c r="AX468" s="13" t="s">
        <v>71</v>
      </c>
      <c r="AY468" s="234" t="s">
        <v>137</v>
      </c>
    </row>
    <row r="469" s="13" customFormat="1">
      <c r="A469" s="13"/>
      <c r="B469" s="224"/>
      <c r="C469" s="225"/>
      <c r="D469" s="226" t="s">
        <v>148</v>
      </c>
      <c r="E469" s="227" t="s">
        <v>19</v>
      </c>
      <c r="F469" s="228" t="s">
        <v>820</v>
      </c>
      <c r="G469" s="225"/>
      <c r="H469" s="227" t="s">
        <v>19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148</v>
      </c>
      <c r="AU469" s="234" t="s">
        <v>81</v>
      </c>
      <c r="AV469" s="13" t="s">
        <v>79</v>
      </c>
      <c r="AW469" s="13" t="s">
        <v>33</v>
      </c>
      <c r="AX469" s="13" t="s">
        <v>71</v>
      </c>
      <c r="AY469" s="234" t="s">
        <v>137</v>
      </c>
    </row>
    <row r="470" s="14" customFormat="1">
      <c r="A470" s="14"/>
      <c r="B470" s="235"/>
      <c r="C470" s="236"/>
      <c r="D470" s="226" t="s">
        <v>148</v>
      </c>
      <c r="E470" s="237" t="s">
        <v>19</v>
      </c>
      <c r="F470" s="238" t="s">
        <v>674</v>
      </c>
      <c r="G470" s="236"/>
      <c r="H470" s="239">
        <v>18.745000000000001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148</v>
      </c>
      <c r="AU470" s="245" t="s">
        <v>81</v>
      </c>
      <c r="AV470" s="14" t="s">
        <v>81</v>
      </c>
      <c r="AW470" s="14" t="s">
        <v>33</v>
      </c>
      <c r="AX470" s="14" t="s">
        <v>79</v>
      </c>
      <c r="AY470" s="245" t="s">
        <v>137</v>
      </c>
    </row>
    <row r="471" s="2" customFormat="1" ht="16.5" customHeight="1">
      <c r="A471" s="40"/>
      <c r="B471" s="41"/>
      <c r="C471" s="246" t="s">
        <v>946</v>
      </c>
      <c r="D471" s="246" t="s">
        <v>205</v>
      </c>
      <c r="E471" s="247" t="s">
        <v>947</v>
      </c>
      <c r="F471" s="248" t="s">
        <v>948</v>
      </c>
      <c r="G471" s="249" t="s">
        <v>160</v>
      </c>
      <c r="H471" s="250">
        <v>19.681999999999999</v>
      </c>
      <c r="I471" s="251"/>
      <c r="J471" s="252">
        <f>ROUND(I471*H471,2)</f>
        <v>0</v>
      </c>
      <c r="K471" s="248" t="s">
        <v>143</v>
      </c>
      <c r="L471" s="253"/>
      <c r="M471" s="254" t="s">
        <v>19</v>
      </c>
      <c r="N471" s="255" t="s">
        <v>42</v>
      </c>
      <c r="O471" s="86"/>
      <c r="P471" s="215">
        <f>O471*H471</f>
        <v>0</v>
      </c>
      <c r="Q471" s="215">
        <v>0.0030000000000000001</v>
      </c>
      <c r="R471" s="215">
        <f>Q471*H471</f>
        <v>0.059045999999999994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348</v>
      </c>
      <c r="AT471" s="217" t="s">
        <v>205</v>
      </c>
      <c r="AU471" s="217" t="s">
        <v>81</v>
      </c>
      <c r="AY471" s="19" t="s">
        <v>137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79</v>
      </c>
      <c r="BK471" s="218">
        <f>ROUND(I471*H471,2)</f>
        <v>0</v>
      </c>
      <c r="BL471" s="19" t="s">
        <v>248</v>
      </c>
      <c r="BM471" s="217" t="s">
        <v>949</v>
      </c>
    </row>
    <row r="472" s="14" customFormat="1">
      <c r="A472" s="14"/>
      <c r="B472" s="235"/>
      <c r="C472" s="236"/>
      <c r="D472" s="226" t="s">
        <v>148</v>
      </c>
      <c r="E472" s="236"/>
      <c r="F472" s="238" t="s">
        <v>950</v>
      </c>
      <c r="G472" s="236"/>
      <c r="H472" s="239">
        <v>19.681999999999999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148</v>
      </c>
      <c r="AU472" s="245" t="s">
        <v>81</v>
      </c>
      <c r="AV472" s="14" t="s">
        <v>81</v>
      </c>
      <c r="AW472" s="14" t="s">
        <v>4</v>
      </c>
      <c r="AX472" s="14" t="s">
        <v>79</v>
      </c>
      <c r="AY472" s="245" t="s">
        <v>137</v>
      </c>
    </row>
    <row r="473" s="2" customFormat="1" ht="24.15" customHeight="1">
      <c r="A473" s="40"/>
      <c r="B473" s="41"/>
      <c r="C473" s="206" t="s">
        <v>951</v>
      </c>
      <c r="D473" s="206" t="s">
        <v>139</v>
      </c>
      <c r="E473" s="207" t="s">
        <v>952</v>
      </c>
      <c r="F473" s="208" t="s">
        <v>953</v>
      </c>
      <c r="G473" s="209" t="s">
        <v>160</v>
      </c>
      <c r="H473" s="210">
        <v>120.59999999999999</v>
      </c>
      <c r="I473" s="211"/>
      <c r="J473" s="212">
        <f>ROUND(I473*H473,2)</f>
        <v>0</v>
      </c>
      <c r="K473" s="208" t="s">
        <v>143</v>
      </c>
      <c r="L473" s="46"/>
      <c r="M473" s="213" t="s">
        <v>19</v>
      </c>
      <c r="N473" s="214" t="s">
        <v>42</v>
      </c>
      <c r="O473" s="86"/>
      <c r="P473" s="215">
        <f>O473*H473</f>
        <v>0</v>
      </c>
      <c r="Q473" s="215">
        <v>0.0060000000000000001</v>
      </c>
      <c r="R473" s="215">
        <f>Q473*H473</f>
        <v>0.72360000000000002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248</v>
      </c>
      <c r="AT473" s="217" t="s">
        <v>139</v>
      </c>
      <c r="AU473" s="217" t="s">
        <v>81</v>
      </c>
      <c r="AY473" s="19" t="s">
        <v>137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79</v>
      </c>
      <c r="BK473" s="218">
        <f>ROUND(I473*H473,2)</f>
        <v>0</v>
      </c>
      <c r="BL473" s="19" t="s">
        <v>248</v>
      </c>
      <c r="BM473" s="217" t="s">
        <v>954</v>
      </c>
    </row>
    <row r="474" s="2" customFormat="1">
      <c r="A474" s="40"/>
      <c r="B474" s="41"/>
      <c r="C474" s="42"/>
      <c r="D474" s="219" t="s">
        <v>146</v>
      </c>
      <c r="E474" s="42"/>
      <c r="F474" s="220" t="s">
        <v>955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146</v>
      </c>
      <c r="AU474" s="19" t="s">
        <v>81</v>
      </c>
    </row>
    <row r="475" s="14" customFormat="1">
      <c r="A475" s="14"/>
      <c r="B475" s="235"/>
      <c r="C475" s="236"/>
      <c r="D475" s="226" t="s">
        <v>148</v>
      </c>
      <c r="E475" s="237" t="s">
        <v>19</v>
      </c>
      <c r="F475" s="238" t="s">
        <v>956</v>
      </c>
      <c r="G475" s="236"/>
      <c r="H475" s="239">
        <v>120.59999999999999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148</v>
      </c>
      <c r="AU475" s="245" t="s">
        <v>81</v>
      </c>
      <c r="AV475" s="14" t="s">
        <v>81</v>
      </c>
      <c r="AW475" s="14" t="s">
        <v>33</v>
      </c>
      <c r="AX475" s="14" t="s">
        <v>79</v>
      </c>
      <c r="AY475" s="245" t="s">
        <v>137</v>
      </c>
    </row>
    <row r="476" s="2" customFormat="1" ht="16.5" customHeight="1">
      <c r="A476" s="40"/>
      <c r="B476" s="41"/>
      <c r="C476" s="246" t="s">
        <v>957</v>
      </c>
      <c r="D476" s="246" t="s">
        <v>205</v>
      </c>
      <c r="E476" s="247" t="s">
        <v>958</v>
      </c>
      <c r="F476" s="248" t="s">
        <v>959</v>
      </c>
      <c r="G476" s="249" t="s">
        <v>160</v>
      </c>
      <c r="H476" s="250">
        <v>99.495000000000005</v>
      </c>
      <c r="I476" s="251"/>
      <c r="J476" s="252">
        <f>ROUND(I476*H476,2)</f>
        <v>0</v>
      </c>
      <c r="K476" s="248" t="s">
        <v>143</v>
      </c>
      <c r="L476" s="253"/>
      <c r="M476" s="254" t="s">
        <v>19</v>
      </c>
      <c r="N476" s="255" t="s">
        <v>42</v>
      </c>
      <c r="O476" s="86"/>
      <c r="P476" s="215">
        <f>O476*H476</f>
        <v>0</v>
      </c>
      <c r="Q476" s="215">
        <v>0.0015</v>
      </c>
      <c r="R476" s="215">
        <f>Q476*H476</f>
        <v>0.1492425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348</v>
      </c>
      <c r="AT476" s="217" t="s">
        <v>205</v>
      </c>
      <c r="AU476" s="217" t="s">
        <v>81</v>
      </c>
      <c r="AY476" s="19" t="s">
        <v>137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79</v>
      </c>
      <c r="BK476" s="218">
        <f>ROUND(I476*H476,2)</f>
        <v>0</v>
      </c>
      <c r="BL476" s="19" t="s">
        <v>248</v>
      </c>
      <c r="BM476" s="217" t="s">
        <v>960</v>
      </c>
    </row>
    <row r="477" s="14" customFormat="1">
      <c r="A477" s="14"/>
      <c r="B477" s="235"/>
      <c r="C477" s="236"/>
      <c r="D477" s="226" t="s">
        <v>148</v>
      </c>
      <c r="E477" s="237" t="s">
        <v>19</v>
      </c>
      <c r="F477" s="238" t="s">
        <v>961</v>
      </c>
      <c r="G477" s="236"/>
      <c r="H477" s="239">
        <v>90.450000000000003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148</v>
      </c>
      <c r="AU477" s="245" t="s">
        <v>81</v>
      </c>
      <c r="AV477" s="14" t="s">
        <v>81</v>
      </c>
      <c r="AW477" s="14" t="s">
        <v>33</v>
      </c>
      <c r="AX477" s="14" t="s">
        <v>79</v>
      </c>
      <c r="AY477" s="245" t="s">
        <v>137</v>
      </c>
    </row>
    <row r="478" s="14" customFormat="1">
      <c r="A478" s="14"/>
      <c r="B478" s="235"/>
      <c r="C478" s="236"/>
      <c r="D478" s="226" t="s">
        <v>148</v>
      </c>
      <c r="E478" s="236"/>
      <c r="F478" s="238" t="s">
        <v>962</v>
      </c>
      <c r="G478" s="236"/>
      <c r="H478" s="239">
        <v>99.495000000000005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148</v>
      </c>
      <c r="AU478" s="245" t="s">
        <v>81</v>
      </c>
      <c r="AV478" s="14" t="s">
        <v>81</v>
      </c>
      <c r="AW478" s="14" t="s">
        <v>4</v>
      </c>
      <c r="AX478" s="14" t="s">
        <v>79</v>
      </c>
      <c r="AY478" s="245" t="s">
        <v>137</v>
      </c>
    </row>
    <row r="479" s="2" customFormat="1" ht="16.5" customHeight="1">
      <c r="A479" s="40"/>
      <c r="B479" s="41"/>
      <c r="C479" s="246" t="s">
        <v>963</v>
      </c>
      <c r="D479" s="246" t="s">
        <v>205</v>
      </c>
      <c r="E479" s="247" t="s">
        <v>964</v>
      </c>
      <c r="F479" s="248" t="s">
        <v>965</v>
      </c>
      <c r="G479" s="249" t="s">
        <v>160</v>
      </c>
      <c r="H479" s="250">
        <v>33.164999999999999</v>
      </c>
      <c r="I479" s="251"/>
      <c r="J479" s="252">
        <f>ROUND(I479*H479,2)</f>
        <v>0</v>
      </c>
      <c r="K479" s="248" t="s">
        <v>143</v>
      </c>
      <c r="L479" s="253"/>
      <c r="M479" s="254" t="s">
        <v>19</v>
      </c>
      <c r="N479" s="255" t="s">
        <v>42</v>
      </c>
      <c r="O479" s="86"/>
      <c r="P479" s="215">
        <f>O479*H479</f>
        <v>0</v>
      </c>
      <c r="Q479" s="215">
        <v>0.010999999999999999</v>
      </c>
      <c r="R479" s="215">
        <f>Q479*H479</f>
        <v>0.36481499999999994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348</v>
      </c>
      <c r="AT479" s="217" t="s">
        <v>205</v>
      </c>
      <c r="AU479" s="217" t="s">
        <v>81</v>
      </c>
      <c r="AY479" s="19" t="s">
        <v>137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79</v>
      </c>
      <c r="BK479" s="218">
        <f>ROUND(I479*H479,2)</f>
        <v>0</v>
      </c>
      <c r="BL479" s="19" t="s">
        <v>248</v>
      </c>
      <c r="BM479" s="217" t="s">
        <v>966</v>
      </c>
    </row>
    <row r="480" s="14" customFormat="1">
      <c r="A480" s="14"/>
      <c r="B480" s="235"/>
      <c r="C480" s="236"/>
      <c r="D480" s="226" t="s">
        <v>148</v>
      </c>
      <c r="E480" s="237" t="s">
        <v>19</v>
      </c>
      <c r="F480" s="238" t="s">
        <v>967</v>
      </c>
      <c r="G480" s="236"/>
      <c r="H480" s="239">
        <v>30.149999999999999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148</v>
      </c>
      <c r="AU480" s="245" t="s">
        <v>81</v>
      </c>
      <c r="AV480" s="14" t="s">
        <v>81</v>
      </c>
      <c r="AW480" s="14" t="s">
        <v>33</v>
      </c>
      <c r="AX480" s="14" t="s">
        <v>79</v>
      </c>
      <c r="AY480" s="245" t="s">
        <v>137</v>
      </c>
    </row>
    <row r="481" s="14" customFormat="1">
      <c r="A481" s="14"/>
      <c r="B481" s="235"/>
      <c r="C481" s="236"/>
      <c r="D481" s="226" t="s">
        <v>148</v>
      </c>
      <c r="E481" s="236"/>
      <c r="F481" s="238" t="s">
        <v>968</v>
      </c>
      <c r="G481" s="236"/>
      <c r="H481" s="239">
        <v>33.164999999999999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148</v>
      </c>
      <c r="AU481" s="245" t="s">
        <v>81</v>
      </c>
      <c r="AV481" s="14" t="s">
        <v>81</v>
      </c>
      <c r="AW481" s="14" t="s">
        <v>4</v>
      </c>
      <c r="AX481" s="14" t="s">
        <v>79</v>
      </c>
      <c r="AY481" s="245" t="s">
        <v>137</v>
      </c>
    </row>
    <row r="482" s="2" customFormat="1" ht="24.15" customHeight="1">
      <c r="A482" s="40"/>
      <c r="B482" s="41"/>
      <c r="C482" s="206" t="s">
        <v>969</v>
      </c>
      <c r="D482" s="206" t="s">
        <v>139</v>
      </c>
      <c r="E482" s="207" t="s">
        <v>970</v>
      </c>
      <c r="F482" s="208" t="s">
        <v>971</v>
      </c>
      <c r="G482" s="209" t="s">
        <v>194</v>
      </c>
      <c r="H482" s="210">
        <v>1.2969999999999999</v>
      </c>
      <c r="I482" s="211"/>
      <c r="J482" s="212">
        <f>ROUND(I482*H482,2)</f>
        <v>0</v>
      </c>
      <c r="K482" s="208" t="s">
        <v>143</v>
      </c>
      <c r="L482" s="46"/>
      <c r="M482" s="213" t="s">
        <v>19</v>
      </c>
      <c r="N482" s="214" t="s">
        <v>42</v>
      </c>
      <c r="O482" s="86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248</v>
      </c>
      <c r="AT482" s="217" t="s">
        <v>139</v>
      </c>
      <c r="AU482" s="217" t="s">
        <v>81</v>
      </c>
      <c r="AY482" s="19" t="s">
        <v>137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79</v>
      </c>
      <c r="BK482" s="218">
        <f>ROUND(I482*H482,2)</f>
        <v>0</v>
      </c>
      <c r="BL482" s="19" t="s">
        <v>248</v>
      </c>
      <c r="BM482" s="217" t="s">
        <v>972</v>
      </c>
    </row>
    <row r="483" s="2" customFormat="1">
      <c r="A483" s="40"/>
      <c r="B483" s="41"/>
      <c r="C483" s="42"/>
      <c r="D483" s="219" t="s">
        <v>146</v>
      </c>
      <c r="E483" s="42"/>
      <c r="F483" s="220" t="s">
        <v>973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146</v>
      </c>
      <c r="AU483" s="19" t="s">
        <v>81</v>
      </c>
    </row>
    <row r="484" s="2" customFormat="1" ht="37.8" customHeight="1">
      <c r="A484" s="40"/>
      <c r="B484" s="41"/>
      <c r="C484" s="206" t="s">
        <v>974</v>
      </c>
      <c r="D484" s="206" t="s">
        <v>139</v>
      </c>
      <c r="E484" s="207" t="s">
        <v>975</v>
      </c>
      <c r="F484" s="208" t="s">
        <v>976</v>
      </c>
      <c r="G484" s="209" t="s">
        <v>194</v>
      </c>
      <c r="H484" s="210">
        <v>1.2969999999999999</v>
      </c>
      <c r="I484" s="211"/>
      <c r="J484" s="212">
        <f>ROUND(I484*H484,2)</f>
        <v>0</v>
      </c>
      <c r="K484" s="208" t="s">
        <v>143</v>
      </c>
      <c r="L484" s="46"/>
      <c r="M484" s="213" t="s">
        <v>19</v>
      </c>
      <c r="N484" s="214" t="s">
        <v>42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248</v>
      </c>
      <c r="AT484" s="217" t="s">
        <v>139</v>
      </c>
      <c r="AU484" s="217" t="s">
        <v>81</v>
      </c>
      <c r="AY484" s="19" t="s">
        <v>137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79</v>
      </c>
      <c r="BK484" s="218">
        <f>ROUND(I484*H484,2)</f>
        <v>0</v>
      </c>
      <c r="BL484" s="19" t="s">
        <v>248</v>
      </c>
      <c r="BM484" s="217" t="s">
        <v>977</v>
      </c>
    </row>
    <row r="485" s="2" customFormat="1">
      <c r="A485" s="40"/>
      <c r="B485" s="41"/>
      <c r="C485" s="42"/>
      <c r="D485" s="219" t="s">
        <v>146</v>
      </c>
      <c r="E485" s="42"/>
      <c r="F485" s="220" t="s">
        <v>978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146</v>
      </c>
      <c r="AU485" s="19" t="s">
        <v>81</v>
      </c>
    </row>
    <row r="486" s="2" customFormat="1" ht="37.8" customHeight="1">
      <c r="A486" s="40"/>
      <c r="B486" s="41"/>
      <c r="C486" s="206" t="s">
        <v>979</v>
      </c>
      <c r="D486" s="206" t="s">
        <v>139</v>
      </c>
      <c r="E486" s="207" t="s">
        <v>980</v>
      </c>
      <c r="F486" s="208" t="s">
        <v>981</v>
      </c>
      <c r="G486" s="209" t="s">
        <v>194</v>
      </c>
      <c r="H486" s="210">
        <v>25.940000000000001</v>
      </c>
      <c r="I486" s="211"/>
      <c r="J486" s="212">
        <f>ROUND(I486*H486,2)</f>
        <v>0</v>
      </c>
      <c r="K486" s="208" t="s">
        <v>143</v>
      </c>
      <c r="L486" s="46"/>
      <c r="M486" s="213" t="s">
        <v>19</v>
      </c>
      <c r="N486" s="214" t="s">
        <v>42</v>
      </c>
      <c r="O486" s="86"/>
      <c r="P486" s="215">
        <f>O486*H486</f>
        <v>0</v>
      </c>
      <c r="Q486" s="215">
        <v>0</v>
      </c>
      <c r="R486" s="215">
        <f>Q486*H486</f>
        <v>0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248</v>
      </c>
      <c r="AT486" s="217" t="s">
        <v>139</v>
      </c>
      <c r="AU486" s="217" t="s">
        <v>81</v>
      </c>
      <c r="AY486" s="19" t="s">
        <v>137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79</v>
      </c>
      <c r="BK486" s="218">
        <f>ROUND(I486*H486,2)</f>
        <v>0</v>
      </c>
      <c r="BL486" s="19" t="s">
        <v>248</v>
      </c>
      <c r="BM486" s="217" t="s">
        <v>982</v>
      </c>
    </row>
    <row r="487" s="2" customFormat="1">
      <c r="A487" s="40"/>
      <c r="B487" s="41"/>
      <c r="C487" s="42"/>
      <c r="D487" s="219" t="s">
        <v>146</v>
      </c>
      <c r="E487" s="42"/>
      <c r="F487" s="220" t="s">
        <v>983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146</v>
      </c>
      <c r="AU487" s="19" t="s">
        <v>81</v>
      </c>
    </row>
    <row r="488" s="14" customFormat="1">
      <c r="A488" s="14"/>
      <c r="B488" s="235"/>
      <c r="C488" s="236"/>
      <c r="D488" s="226" t="s">
        <v>148</v>
      </c>
      <c r="E488" s="236"/>
      <c r="F488" s="238" t="s">
        <v>984</v>
      </c>
      <c r="G488" s="236"/>
      <c r="H488" s="239">
        <v>25.940000000000001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148</v>
      </c>
      <c r="AU488" s="245" t="s">
        <v>81</v>
      </c>
      <c r="AV488" s="14" t="s">
        <v>81</v>
      </c>
      <c r="AW488" s="14" t="s">
        <v>4</v>
      </c>
      <c r="AX488" s="14" t="s">
        <v>79</v>
      </c>
      <c r="AY488" s="245" t="s">
        <v>137</v>
      </c>
    </row>
    <row r="489" s="12" customFormat="1" ht="22.8" customHeight="1">
      <c r="A489" s="12"/>
      <c r="B489" s="190"/>
      <c r="C489" s="191"/>
      <c r="D489" s="192" t="s">
        <v>70</v>
      </c>
      <c r="E489" s="204" t="s">
        <v>985</v>
      </c>
      <c r="F489" s="204" t="s">
        <v>986</v>
      </c>
      <c r="G489" s="191"/>
      <c r="H489" s="191"/>
      <c r="I489" s="194"/>
      <c r="J489" s="205">
        <f>BK489</f>
        <v>0</v>
      </c>
      <c r="K489" s="191"/>
      <c r="L489" s="196"/>
      <c r="M489" s="197"/>
      <c r="N489" s="198"/>
      <c r="O489" s="198"/>
      <c r="P489" s="199">
        <f>SUM(P490:P511)</f>
        <v>0</v>
      </c>
      <c r="Q489" s="198"/>
      <c r="R489" s="199">
        <f>SUM(R490:R511)</f>
        <v>0.39208999999999999</v>
      </c>
      <c r="S489" s="198"/>
      <c r="T489" s="200">
        <f>SUM(T490:T511)</f>
        <v>0.25934999999999997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1" t="s">
        <v>81</v>
      </c>
      <c r="AT489" s="202" t="s">
        <v>70</v>
      </c>
      <c r="AU489" s="202" t="s">
        <v>79</v>
      </c>
      <c r="AY489" s="201" t="s">
        <v>137</v>
      </c>
      <c r="BK489" s="203">
        <f>SUM(BK490:BK511)</f>
        <v>0</v>
      </c>
    </row>
    <row r="490" s="2" customFormat="1" ht="24.15" customHeight="1">
      <c r="A490" s="40"/>
      <c r="B490" s="41"/>
      <c r="C490" s="206" t="s">
        <v>987</v>
      </c>
      <c r="D490" s="206" t="s">
        <v>139</v>
      </c>
      <c r="E490" s="207" t="s">
        <v>988</v>
      </c>
      <c r="F490" s="208" t="s">
        <v>989</v>
      </c>
      <c r="G490" s="209" t="s">
        <v>318</v>
      </c>
      <c r="H490" s="210">
        <v>21</v>
      </c>
      <c r="I490" s="211"/>
      <c r="J490" s="212">
        <f>ROUND(I490*H490,2)</f>
        <v>0</v>
      </c>
      <c r="K490" s="208" t="s">
        <v>143</v>
      </c>
      <c r="L490" s="46"/>
      <c r="M490" s="213" t="s">
        <v>19</v>
      </c>
      <c r="N490" s="214" t="s">
        <v>42</v>
      </c>
      <c r="O490" s="86"/>
      <c r="P490" s="215">
        <f>O490*H490</f>
        <v>0</v>
      </c>
      <c r="Q490" s="215">
        <v>5.0000000000000002E-05</v>
      </c>
      <c r="R490" s="215">
        <f>Q490*H490</f>
        <v>0.0010500000000000002</v>
      </c>
      <c r="S490" s="215">
        <v>0.01235</v>
      </c>
      <c r="T490" s="216">
        <f>S490*H490</f>
        <v>0.25934999999999997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248</v>
      </c>
      <c r="AT490" s="217" t="s">
        <v>139</v>
      </c>
      <c r="AU490" s="217" t="s">
        <v>81</v>
      </c>
      <c r="AY490" s="19" t="s">
        <v>137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79</v>
      </c>
      <c r="BK490" s="218">
        <f>ROUND(I490*H490,2)</f>
        <v>0</v>
      </c>
      <c r="BL490" s="19" t="s">
        <v>248</v>
      </c>
      <c r="BM490" s="217" t="s">
        <v>990</v>
      </c>
    </row>
    <row r="491" s="2" customFormat="1">
      <c r="A491" s="40"/>
      <c r="B491" s="41"/>
      <c r="C491" s="42"/>
      <c r="D491" s="219" t="s">
        <v>146</v>
      </c>
      <c r="E491" s="42"/>
      <c r="F491" s="220" t="s">
        <v>991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146</v>
      </c>
      <c r="AU491" s="19" t="s">
        <v>81</v>
      </c>
    </row>
    <row r="492" s="13" customFormat="1">
      <c r="A492" s="13"/>
      <c r="B492" s="224"/>
      <c r="C492" s="225"/>
      <c r="D492" s="226" t="s">
        <v>148</v>
      </c>
      <c r="E492" s="227" t="s">
        <v>19</v>
      </c>
      <c r="F492" s="228" t="s">
        <v>513</v>
      </c>
      <c r="G492" s="225"/>
      <c r="H492" s="227" t="s">
        <v>19</v>
      </c>
      <c r="I492" s="229"/>
      <c r="J492" s="225"/>
      <c r="K492" s="225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148</v>
      </c>
      <c r="AU492" s="234" t="s">
        <v>81</v>
      </c>
      <c r="AV492" s="13" t="s">
        <v>79</v>
      </c>
      <c r="AW492" s="13" t="s">
        <v>33</v>
      </c>
      <c r="AX492" s="13" t="s">
        <v>71</v>
      </c>
      <c r="AY492" s="234" t="s">
        <v>137</v>
      </c>
    </row>
    <row r="493" s="14" customFormat="1">
      <c r="A493" s="14"/>
      <c r="B493" s="235"/>
      <c r="C493" s="236"/>
      <c r="D493" s="226" t="s">
        <v>148</v>
      </c>
      <c r="E493" s="237" t="s">
        <v>19</v>
      </c>
      <c r="F493" s="238" t="s">
        <v>7</v>
      </c>
      <c r="G493" s="236"/>
      <c r="H493" s="239">
        <v>21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148</v>
      </c>
      <c r="AU493" s="245" t="s">
        <v>81</v>
      </c>
      <c r="AV493" s="14" t="s">
        <v>81</v>
      </c>
      <c r="AW493" s="14" t="s">
        <v>33</v>
      </c>
      <c r="AX493" s="14" t="s">
        <v>79</v>
      </c>
      <c r="AY493" s="245" t="s">
        <v>137</v>
      </c>
    </row>
    <row r="494" s="2" customFormat="1" ht="16.5" customHeight="1">
      <c r="A494" s="40"/>
      <c r="B494" s="41"/>
      <c r="C494" s="206" t="s">
        <v>992</v>
      </c>
      <c r="D494" s="206" t="s">
        <v>139</v>
      </c>
      <c r="E494" s="207" t="s">
        <v>993</v>
      </c>
      <c r="F494" s="208" t="s">
        <v>994</v>
      </c>
      <c r="G494" s="209" t="s">
        <v>318</v>
      </c>
      <c r="H494" s="210">
        <v>21</v>
      </c>
      <c r="I494" s="211"/>
      <c r="J494" s="212">
        <f>ROUND(I494*H494,2)</f>
        <v>0</v>
      </c>
      <c r="K494" s="208" t="s">
        <v>351</v>
      </c>
      <c r="L494" s="46"/>
      <c r="M494" s="213" t="s">
        <v>19</v>
      </c>
      <c r="N494" s="214" t="s">
        <v>42</v>
      </c>
      <c r="O494" s="86"/>
      <c r="P494" s="215">
        <f>O494*H494</f>
        <v>0</v>
      </c>
      <c r="Q494" s="215">
        <v>0.01504</v>
      </c>
      <c r="R494" s="215">
        <f>Q494*H494</f>
        <v>0.31584000000000001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248</v>
      </c>
      <c r="AT494" s="217" t="s">
        <v>139</v>
      </c>
      <c r="AU494" s="217" t="s">
        <v>81</v>
      </c>
      <c r="AY494" s="19" t="s">
        <v>137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79</v>
      </c>
      <c r="BK494" s="218">
        <f>ROUND(I494*H494,2)</f>
        <v>0</v>
      </c>
      <c r="BL494" s="19" t="s">
        <v>248</v>
      </c>
      <c r="BM494" s="217" t="s">
        <v>995</v>
      </c>
    </row>
    <row r="495" s="13" customFormat="1">
      <c r="A495" s="13"/>
      <c r="B495" s="224"/>
      <c r="C495" s="225"/>
      <c r="D495" s="226" t="s">
        <v>148</v>
      </c>
      <c r="E495" s="227" t="s">
        <v>19</v>
      </c>
      <c r="F495" s="228" t="s">
        <v>513</v>
      </c>
      <c r="G495" s="225"/>
      <c r="H495" s="227" t="s">
        <v>19</v>
      </c>
      <c r="I495" s="229"/>
      <c r="J495" s="225"/>
      <c r="K495" s="225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148</v>
      </c>
      <c r="AU495" s="234" t="s">
        <v>81</v>
      </c>
      <c r="AV495" s="13" t="s">
        <v>79</v>
      </c>
      <c r="AW495" s="13" t="s">
        <v>33</v>
      </c>
      <c r="AX495" s="13" t="s">
        <v>71</v>
      </c>
      <c r="AY495" s="234" t="s">
        <v>137</v>
      </c>
    </row>
    <row r="496" s="14" customFormat="1">
      <c r="A496" s="14"/>
      <c r="B496" s="235"/>
      <c r="C496" s="236"/>
      <c r="D496" s="226" t="s">
        <v>148</v>
      </c>
      <c r="E496" s="237" t="s">
        <v>19</v>
      </c>
      <c r="F496" s="238" t="s">
        <v>7</v>
      </c>
      <c r="G496" s="236"/>
      <c r="H496" s="239">
        <v>21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148</v>
      </c>
      <c r="AU496" s="245" t="s">
        <v>81</v>
      </c>
      <c r="AV496" s="14" t="s">
        <v>81</v>
      </c>
      <c r="AW496" s="14" t="s">
        <v>33</v>
      </c>
      <c r="AX496" s="14" t="s">
        <v>79</v>
      </c>
      <c r="AY496" s="245" t="s">
        <v>137</v>
      </c>
    </row>
    <row r="497" s="2" customFormat="1" ht="90" customHeight="1">
      <c r="A497" s="40"/>
      <c r="B497" s="41"/>
      <c r="C497" s="206" t="s">
        <v>996</v>
      </c>
      <c r="D497" s="206" t="s">
        <v>139</v>
      </c>
      <c r="E497" s="207" t="s">
        <v>997</v>
      </c>
      <c r="F497" s="208" t="s">
        <v>998</v>
      </c>
      <c r="G497" s="209" t="s">
        <v>864</v>
      </c>
      <c r="H497" s="210">
        <v>1</v>
      </c>
      <c r="I497" s="211"/>
      <c r="J497" s="212">
        <f>ROUND(I497*H497,2)</f>
        <v>0</v>
      </c>
      <c r="K497" s="208" t="s">
        <v>351</v>
      </c>
      <c r="L497" s="46"/>
      <c r="M497" s="213" t="s">
        <v>19</v>
      </c>
      <c r="N497" s="214" t="s">
        <v>42</v>
      </c>
      <c r="O497" s="86"/>
      <c r="P497" s="215">
        <f>O497*H497</f>
        <v>0</v>
      </c>
      <c r="Q497" s="215">
        <v>0.01504</v>
      </c>
      <c r="R497" s="215">
        <f>Q497*H497</f>
        <v>0.01504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248</v>
      </c>
      <c r="AT497" s="217" t="s">
        <v>139</v>
      </c>
      <c r="AU497" s="217" t="s">
        <v>81</v>
      </c>
      <c r="AY497" s="19" t="s">
        <v>137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79</v>
      </c>
      <c r="BK497" s="218">
        <f>ROUND(I497*H497,2)</f>
        <v>0</v>
      </c>
      <c r="BL497" s="19" t="s">
        <v>248</v>
      </c>
      <c r="BM497" s="217" t="s">
        <v>999</v>
      </c>
    </row>
    <row r="498" s="13" customFormat="1">
      <c r="A498" s="13"/>
      <c r="B498" s="224"/>
      <c r="C498" s="225"/>
      <c r="D498" s="226" t="s">
        <v>148</v>
      </c>
      <c r="E498" s="227" t="s">
        <v>19</v>
      </c>
      <c r="F498" s="228" t="s">
        <v>513</v>
      </c>
      <c r="G498" s="225"/>
      <c r="H498" s="227" t="s">
        <v>19</v>
      </c>
      <c r="I498" s="229"/>
      <c r="J498" s="225"/>
      <c r="K498" s="225"/>
      <c r="L498" s="230"/>
      <c r="M498" s="231"/>
      <c r="N498" s="232"/>
      <c r="O498" s="232"/>
      <c r="P498" s="232"/>
      <c r="Q498" s="232"/>
      <c r="R498" s="232"/>
      <c r="S498" s="232"/>
      <c r="T498" s="23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4" t="s">
        <v>148</v>
      </c>
      <c r="AU498" s="234" t="s">
        <v>81</v>
      </c>
      <c r="AV498" s="13" t="s">
        <v>79</v>
      </c>
      <c r="AW498" s="13" t="s">
        <v>33</v>
      </c>
      <c r="AX498" s="13" t="s">
        <v>71</v>
      </c>
      <c r="AY498" s="234" t="s">
        <v>137</v>
      </c>
    </row>
    <row r="499" s="14" customFormat="1">
      <c r="A499" s="14"/>
      <c r="B499" s="235"/>
      <c r="C499" s="236"/>
      <c r="D499" s="226" t="s">
        <v>148</v>
      </c>
      <c r="E499" s="237" t="s">
        <v>19</v>
      </c>
      <c r="F499" s="238" t="s">
        <v>79</v>
      </c>
      <c r="G499" s="236"/>
      <c r="H499" s="239">
        <v>1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148</v>
      </c>
      <c r="AU499" s="245" t="s">
        <v>81</v>
      </c>
      <c r="AV499" s="14" t="s">
        <v>81</v>
      </c>
      <c r="AW499" s="14" t="s">
        <v>33</v>
      </c>
      <c r="AX499" s="14" t="s">
        <v>79</v>
      </c>
      <c r="AY499" s="245" t="s">
        <v>137</v>
      </c>
    </row>
    <row r="500" s="2" customFormat="1" ht="37.8" customHeight="1">
      <c r="A500" s="40"/>
      <c r="B500" s="41"/>
      <c r="C500" s="206" t="s">
        <v>1000</v>
      </c>
      <c r="D500" s="206" t="s">
        <v>139</v>
      </c>
      <c r="E500" s="207" t="s">
        <v>1001</v>
      </c>
      <c r="F500" s="208" t="s">
        <v>1002</v>
      </c>
      <c r="G500" s="209" t="s">
        <v>864</v>
      </c>
      <c r="H500" s="210">
        <v>1</v>
      </c>
      <c r="I500" s="211"/>
      <c r="J500" s="212">
        <f>ROUND(I500*H500,2)</f>
        <v>0</v>
      </c>
      <c r="K500" s="208" t="s">
        <v>351</v>
      </c>
      <c r="L500" s="46"/>
      <c r="M500" s="213" t="s">
        <v>19</v>
      </c>
      <c r="N500" s="214" t="s">
        <v>42</v>
      </c>
      <c r="O500" s="86"/>
      <c r="P500" s="215">
        <f>O500*H500</f>
        <v>0</v>
      </c>
      <c r="Q500" s="215">
        <v>0.01504</v>
      </c>
      <c r="R500" s="215">
        <f>Q500*H500</f>
        <v>0.01504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248</v>
      </c>
      <c r="AT500" s="217" t="s">
        <v>139</v>
      </c>
      <c r="AU500" s="217" t="s">
        <v>81</v>
      </c>
      <c r="AY500" s="19" t="s">
        <v>137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79</v>
      </c>
      <c r="BK500" s="218">
        <f>ROUND(I500*H500,2)</f>
        <v>0</v>
      </c>
      <c r="BL500" s="19" t="s">
        <v>248</v>
      </c>
      <c r="BM500" s="217" t="s">
        <v>1003</v>
      </c>
    </row>
    <row r="501" s="13" customFormat="1">
      <c r="A501" s="13"/>
      <c r="B501" s="224"/>
      <c r="C501" s="225"/>
      <c r="D501" s="226" t="s">
        <v>148</v>
      </c>
      <c r="E501" s="227" t="s">
        <v>19</v>
      </c>
      <c r="F501" s="228" t="s">
        <v>513</v>
      </c>
      <c r="G501" s="225"/>
      <c r="H501" s="227" t="s">
        <v>19</v>
      </c>
      <c r="I501" s="229"/>
      <c r="J501" s="225"/>
      <c r="K501" s="225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148</v>
      </c>
      <c r="AU501" s="234" t="s">
        <v>81</v>
      </c>
      <c r="AV501" s="13" t="s">
        <v>79</v>
      </c>
      <c r="AW501" s="13" t="s">
        <v>33</v>
      </c>
      <c r="AX501" s="13" t="s">
        <v>71</v>
      </c>
      <c r="AY501" s="234" t="s">
        <v>137</v>
      </c>
    </row>
    <row r="502" s="14" customFormat="1">
      <c r="A502" s="14"/>
      <c r="B502" s="235"/>
      <c r="C502" s="236"/>
      <c r="D502" s="226" t="s">
        <v>148</v>
      </c>
      <c r="E502" s="237" t="s">
        <v>19</v>
      </c>
      <c r="F502" s="238" t="s">
        <v>79</v>
      </c>
      <c r="G502" s="236"/>
      <c r="H502" s="239">
        <v>1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148</v>
      </c>
      <c r="AU502" s="245" t="s">
        <v>81</v>
      </c>
      <c r="AV502" s="14" t="s">
        <v>81</v>
      </c>
      <c r="AW502" s="14" t="s">
        <v>33</v>
      </c>
      <c r="AX502" s="14" t="s">
        <v>79</v>
      </c>
      <c r="AY502" s="245" t="s">
        <v>137</v>
      </c>
    </row>
    <row r="503" s="2" customFormat="1" ht="101.25" customHeight="1">
      <c r="A503" s="40"/>
      <c r="B503" s="41"/>
      <c r="C503" s="206" t="s">
        <v>1004</v>
      </c>
      <c r="D503" s="206" t="s">
        <v>139</v>
      </c>
      <c r="E503" s="207" t="s">
        <v>1005</v>
      </c>
      <c r="F503" s="208" t="s">
        <v>1006</v>
      </c>
      <c r="G503" s="209" t="s">
        <v>864</v>
      </c>
      <c r="H503" s="210">
        <v>1</v>
      </c>
      <c r="I503" s="211"/>
      <c r="J503" s="212">
        <f>ROUND(I503*H503,2)</f>
        <v>0</v>
      </c>
      <c r="K503" s="208" t="s">
        <v>351</v>
      </c>
      <c r="L503" s="46"/>
      <c r="M503" s="213" t="s">
        <v>19</v>
      </c>
      <c r="N503" s="214" t="s">
        <v>42</v>
      </c>
      <c r="O503" s="86"/>
      <c r="P503" s="215">
        <f>O503*H503</f>
        <v>0</v>
      </c>
      <c r="Q503" s="215">
        <v>0.01504</v>
      </c>
      <c r="R503" s="215">
        <f>Q503*H503</f>
        <v>0.01504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248</v>
      </c>
      <c r="AT503" s="217" t="s">
        <v>139</v>
      </c>
      <c r="AU503" s="217" t="s">
        <v>81</v>
      </c>
      <c r="AY503" s="19" t="s">
        <v>137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79</v>
      </c>
      <c r="BK503" s="218">
        <f>ROUND(I503*H503,2)</f>
        <v>0</v>
      </c>
      <c r="BL503" s="19" t="s">
        <v>248</v>
      </c>
      <c r="BM503" s="217" t="s">
        <v>1007</v>
      </c>
    </row>
    <row r="504" s="13" customFormat="1">
      <c r="A504" s="13"/>
      <c r="B504" s="224"/>
      <c r="C504" s="225"/>
      <c r="D504" s="226" t="s">
        <v>148</v>
      </c>
      <c r="E504" s="227" t="s">
        <v>19</v>
      </c>
      <c r="F504" s="228" t="s">
        <v>1008</v>
      </c>
      <c r="G504" s="225"/>
      <c r="H504" s="227" t="s">
        <v>19</v>
      </c>
      <c r="I504" s="229"/>
      <c r="J504" s="225"/>
      <c r="K504" s="225"/>
      <c r="L504" s="230"/>
      <c r="M504" s="231"/>
      <c r="N504" s="232"/>
      <c r="O504" s="232"/>
      <c r="P504" s="232"/>
      <c r="Q504" s="232"/>
      <c r="R504" s="232"/>
      <c r="S504" s="232"/>
      <c r="T504" s="23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4" t="s">
        <v>148</v>
      </c>
      <c r="AU504" s="234" t="s">
        <v>81</v>
      </c>
      <c r="AV504" s="13" t="s">
        <v>79</v>
      </c>
      <c r="AW504" s="13" t="s">
        <v>33</v>
      </c>
      <c r="AX504" s="13" t="s">
        <v>71</v>
      </c>
      <c r="AY504" s="234" t="s">
        <v>137</v>
      </c>
    </row>
    <row r="505" s="14" customFormat="1">
      <c r="A505" s="14"/>
      <c r="B505" s="235"/>
      <c r="C505" s="236"/>
      <c r="D505" s="226" t="s">
        <v>148</v>
      </c>
      <c r="E505" s="237" t="s">
        <v>19</v>
      </c>
      <c r="F505" s="238" t="s">
        <v>79</v>
      </c>
      <c r="G505" s="236"/>
      <c r="H505" s="239">
        <v>1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148</v>
      </c>
      <c r="AU505" s="245" t="s">
        <v>81</v>
      </c>
      <c r="AV505" s="14" t="s">
        <v>81</v>
      </c>
      <c r="AW505" s="14" t="s">
        <v>33</v>
      </c>
      <c r="AX505" s="14" t="s">
        <v>79</v>
      </c>
      <c r="AY505" s="245" t="s">
        <v>137</v>
      </c>
    </row>
    <row r="506" s="2" customFormat="1" ht="114.9" customHeight="1">
      <c r="A506" s="40"/>
      <c r="B506" s="41"/>
      <c r="C506" s="206" t="s">
        <v>1009</v>
      </c>
      <c r="D506" s="206" t="s">
        <v>139</v>
      </c>
      <c r="E506" s="207" t="s">
        <v>1010</v>
      </c>
      <c r="F506" s="208" t="s">
        <v>1011</v>
      </c>
      <c r="G506" s="209" t="s">
        <v>864</v>
      </c>
      <c r="H506" s="210">
        <v>1</v>
      </c>
      <c r="I506" s="211"/>
      <c r="J506" s="212">
        <f>ROUND(I506*H506,2)</f>
        <v>0</v>
      </c>
      <c r="K506" s="208" t="s">
        <v>351</v>
      </c>
      <c r="L506" s="46"/>
      <c r="M506" s="213" t="s">
        <v>19</v>
      </c>
      <c r="N506" s="214" t="s">
        <v>42</v>
      </c>
      <c r="O506" s="86"/>
      <c r="P506" s="215">
        <f>O506*H506</f>
        <v>0</v>
      </c>
      <c r="Q506" s="215">
        <v>0.01504</v>
      </c>
      <c r="R506" s="215">
        <f>Q506*H506</f>
        <v>0.01504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248</v>
      </c>
      <c r="AT506" s="217" t="s">
        <v>139</v>
      </c>
      <c r="AU506" s="217" t="s">
        <v>81</v>
      </c>
      <c r="AY506" s="19" t="s">
        <v>137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79</v>
      </c>
      <c r="BK506" s="218">
        <f>ROUND(I506*H506,2)</f>
        <v>0</v>
      </c>
      <c r="BL506" s="19" t="s">
        <v>248</v>
      </c>
      <c r="BM506" s="217" t="s">
        <v>1012</v>
      </c>
    </row>
    <row r="507" s="13" customFormat="1">
      <c r="A507" s="13"/>
      <c r="B507" s="224"/>
      <c r="C507" s="225"/>
      <c r="D507" s="226" t="s">
        <v>148</v>
      </c>
      <c r="E507" s="227" t="s">
        <v>19</v>
      </c>
      <c r="F507" s="228" t="s">
        <v>1008</v>
      </c>
      <c r="G507" s="225"/>
      <c r="H507" s="227" t="s">
        <v>19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148</v>
      </c>
      <c r="AU507" s="234" t="s">
        <v>81</v>
      </c>
      <c r="AV507" s="13" t="s">
        <v>79</v>
      </c>
      <c r="AW507" s="13" t="s">
        <v>33</v>
      </c>
      <c r="AX507" s="13" t="s">
        <v>71</v>
      </c>
      <c r="AY507" s="234" t="s">
        <v>137</v>
      </c>
    </row>
    <row r="508" s="14" customFormat="1">
      <c r="A508" s="14"/>
      <c r="B508" s="235"/>
      <c r="C508" s="236"/>
      <c r="D508" s="226" t="s">
        <v>148</v>
      </c>
      <c r="E508" s="237" t="s">
        <v>19</v>
      </c>
      <c r="F508" s="238" t="s">
        <v>79</v>
      </c>
      <c r="G508" s="236"/>
      <c r="H508" s="239">
        <v>1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148</v>
      </c>
      <c r="AU508" s="245" t="s">
        <v>81</v>
      </c>
      <c r="AV508" s="14" t="s">
        <v>81</v>
      </c>
      <c r="AW508" s="14" t="s">
        <v>33</v>
      </c>
      <c r="AX508" s="14" t="s">
        <v>79</v>
      </c>
      <c r="AY508" s="245" t="s">
        <v>137</v>
      </c>
    </row>
    <row r="509" s="2" customFormat="1" ht="76.35" customHeight="1">
      <c r="A509" s="40"/>
      <c r="B509" s="41"/>
      <c r="C509" s="206" t="s">
        <v>1013</v>
      </c>
      <c r="D509" s="206" t="s">
        <v>139</v>
      </c>
      <c r="E509" s="207" t="s">
        <v>1014</v>
      </c>
      <c r="F509" s="208" t="s">
        <v>1015</v>
      </c>
      <c r="G509" s="209" t="s">
        <v>864</v>
      </c>
      <c r="H509" s="210">
        <v>1</v>
      </c>
      <c r="I509" s="211"/>
      <c r="J509" s="212">
        <f>ROUND(I509*H509,2)</f>
        <v>0</v>
      </c>
      <c r="K509" s="208" t="s">
        <v>351</v>
      </c>
      <c r="L509" s="46"/>
      <c r="M509" s="213" t="s">
        <v>19</v>
      </c>
      <c r="N509" s="214" t="s">
        <v>42</v>
      </c>
      <c r="O509" s="86"/>
      <c r="P509" s="215">
        <f>O509*H509</f>
        <v>0</v>
      </c>
      <c r="Q509" s="215">
        <v>0.01504</v>
      </c>
      <c r="R509" s="215">
        <f>Q509*H509</f>
        <v>0.01504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248</v>
      </c>
      <c r="AT509" s="217" t="s">
        <v>139</v>
      </c>
      <c r="AU509" s="217" t="s">
        <v>81</v>
      </c>
      <c r="AY509" s="19" t="s">
        <v>137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79</v>
      </c>
      <c r="BK509" s="218">
        <f>ROUND(I509*H509,2)</f>
        <v>0</v>
      </c>
      <c r="BL509" s="19" t="s">
        <v>248</v>
      </c>
      <c r="BM509" s="217" t="s">
        <v>1016</v>
      </c>
    </row>
    <row r="510" s="13" customFormat="1">
      <c r="A510" s="13"/>
      <c r="B510" s="224"/>
      <c r="C510" s="225"/>
      <c r="D510" s="226" t="s">
        <v>148</v>
      </c>
      <c r="E510" s="227" t="s">
        <v>19</v>
      </c>
      <c r="F510" s="228" t="s">
        <v>1008</v>
      </c>
      <c r="G510" s="225"/>
      <c r="H510" s="227" t="s">
        <v>19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148</v>
      </c>
      <c r="AU510" s="234" t="s">
        <v>81</v>
      </c>
      <c r="AV510" s="13" t="s">
        <v>79</v>
      </c>
      <c r="AW510" s="13" t="s">
        <v>33</v>
      </c>
      <c r="AX510" s="13" t="s">
        <v>71</v>
      </c>
      <c r="AY510" s="234" t="s">
        <v>137</v>
      </c>
    </row>
    <row r="511" s="14" customFormat="1">
      <c r="A511" s="14"/>
      <c r="B511" s="235"/>
      <c r="C511" s="236"/>
      <c r="D511" s="226" t="s">
        <v>148</v>
      </c>
      <c r="E511" s="237" t="s">
        <v>19</v>
      </c>
      <c r="F511" s="238" t="s">
        <v>79</v>
      </c>
      <c r="G511" s="236"/>
      <c r="H511" s="239">
        <v>1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148</v>
      </c>
      <c r="AU511" s="245" t="s">
        <v>81</v>
      </c>
      <c r="AV511" s="14" t="s">
        <v>81</v>
      </c>
      <c r="AW511" s="14" t="s">
        <v>33</v>
      </c>
      <c r="AX511" s="14" t="s">
        <v>79</v>
      </c>
      <c r="AY511" s="245" t="s">
        <v>137</v>
      </c>
    </row>
    <row r="512" s="12" customFormat="1" ht="22.8" customHeight="1">
      <c r="A512" s="12"/>
      <c r="B512" s="190"/>
      <c r="C512" s="191"/>
      <c r="D512" s="192" t="s">
        <v>70</v>
      </c>
      <c r="E512" s="204" t="s">
        <v>1017</v>
      </c>
      <c r="F512" s="204" t="s">
        <v>1018</v>
      </c>
      <c r="G512" s="191"/>
      <c r="H512" s="191"/>
      <c r="I512" s="194"/>
      <c r="J512" s="205">
        <f>BK512</f>
        <v>0</v>
      </c>
      <c r="K512" s="191"/>
      <c r="L512" s="196"/>
      <c r="M512" s="197"/>
      <c r="N512" s="198"/>
      <c r="O512" s="198"/>
      <c r="P512" s="199">
        <f>SUM(P513:P564)</f>
        <v>0</v>
      </c>
      <c r="Q512" s="198"/>
      <c r="R512" s="199">
        <f>SUM(R513:R564)</f>
        <v>3.8873356499999998</v>
      </c>
      <c r="S512" s="198"/>
      <c r="T512" s="200">
        <f>SUM(T513:T564)</f>
        <v>0.23671999999999999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01" t="s">
        <v>81</v>
      </c>
      <c r="AT512" s="202" t="s">
        <v>70</v>
      </c>
      <c r="AU512" s="202" t="s">
        <v>79</v>
      </c>
      <c r="AY512" s="201" t="s">
        <v>137</v>
      </c>
      <c r="BK512" s="203">
        <f>SUM(BK513:BK564)</f>
        <v>0</v>
      </c>
    </row>
    <row r="513" s="2" customFormat="1" ht="33" customHeight="1">
      <c r="A513" s="40"/>
      <c r="B513" s="41"/>
      <c r="C513" s="206" t="s">
        <v>1019</v>
      </c>
      <c r="D513" s="206" t="s">
        <v>139</v>
      </c>
      <c r="E513" s="207" t="s">
        <v>1020</v>
      </c>
      <c r="F513" s="208" t="s">
        <v>1021</v>
      </c>
      <c r="G513" s="209" t="s">
        <v>160</v>
      </c>
      <c r="H513" s="210">
        <v>17.75</v>
      </c>
      <c r="I513" s="211"/>
      <c r="J513" s="212">
        <f>ROUND(I513*H513,2)</f>
        <v>0</v>
      </c>
      <c r="K513" s="208" t="s">
        <v>143</v>
      </c>
      <c r="L513" s="46"/>
      <c r="M513" s="213" t="s">
        <v>19</v>
      </c>
      <c r="N513" s="214" t="s">
        <v>42</v>
      </c>
      <c r="O513" s="86"/>
      <c r="P513" s="215">
        <f>O513*H513</f>
        <v>0</v>
      </c>
      <c r="Q513" s="215">
        <v>0.011820000000000001</v>
      </c>
      <c r="R513" s="215">
        <f>Q513*H513</f>
        <v>0.20980500000000002</v>
      </c>
      <c r="S513" s="215">
        <v>0</v>
      </c>
      <c r="T513" s="216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248</v>
      </c>
      <c r="AT513" s="217" t="s">
        <v>139</v>
      </c>
      <c r="AU513" s="217" t="s">
        <v>81</v>
      </c>
      <c r="AY513" s="19" t="s">
        <v>137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9" t="s">
        <v>79</v>
      </c>
      <c r="BK513" s="218">
        <f>ROUND(I513*H513,2)</f>
        <v>0</v>
      </c>
      <c r="BL513" s="19" t="s">
        <v>248</v>
      </c>
      <c r="BM513" s="217" t="s">
        <v>1022</v>
      </c>
    </row>
    <row r="514" s="2" customFormat="1">
      <c r="A514" s="40"/>
      <c r="B514" s="41"/>
      <c r="C514" s="42"/>
      <c r="D514" s="219" t="s">
        <v>146</v>
      </c>
      <c r="E514" s="42"/>
      <c r="F514" s="220" t="s">
        <v>1023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146</v>
      </c>
      <c r="AU514" s="19" t="s">
        <v>81</v>
      </c>
    </row>
    <row r="515" s="13" customFormat="1">
      <c r="A515" s="13"/>
      <c r="B515" s="224"/>
      <c r="C515" s="225"/>
      <c r="D515" s="226" t="s">
        <v>148</v>
      </c>
      <c r="E515" s="227" t="s">
        <v>19</v>
      </c>
      <c r="F515" s="228" t="s">
        <v>513</v>
      </c>
      <c r="G515" s="225"/>
      <c r="H515" s="227" t="s">
        <v>19</v>
      </c>
      <c r="I515" s="229"/>
      <c r="J515" s="225"/>
      <c r="K515" s="225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148</v>
      </c>
      <c r="AU515" s="234" t="s">
        <v>81</v>
      </c>
      <c r="AV515" s="13" t="s">
        <v>79</v>
      </c>
      <c r="AW515" s="13" t="s">
        <v>33</v>
      </c>
      <c r="AX515" s="13" t="s">
        <v>71</v>
      </c>
      <c r="AY515" s="234" t="s">
        <v>137</v>
      </c>
    </row>
    <row r="516" s="14" customFormat="1">
      <c r="A516" s="14"/>
      <c r="B516" s="235"/>
      <c r="C516" s="236"/>
      <c r="D516" s="226" t="s">
        <v>148</v>
      </c>
      <c r="E516" s="237" t="s">
        <v>19</v>
      </c>
      <c r="F516" s="238" t="s">
        <v>1024</v>
      </c>
      <c r="G516" s="236"/>
      <c r="H516" s="239">
        <v>9.4499999999999993</v>
      </c>
      <c r="I516" s="240"/>
      <c r="J516" s="236"/>
      <c r="K516" s="236"/>
      <c r="L516" s="241"/>
      <c r="M516" s="242"/>
      <c r="N516" s="243"/>
      <c r="O516" s="243"/>
      <c r="P516" s="243"/>
      <c r="Q516" s="243"/>
      <c r="R516" s="243"/>
      <c r="S516" s="243"/>
      <c r="T516" s="24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5" t="s">
        <v>148</v>
      </c>
      <c r="AU516" s="245" t="s">
        <v>81</v>
      </c>
      <c r="AV516" s="14" t="s">
        <v>81</v>
      </c>
      <c r="AW516" s="14" t="s">
        <v>33</v>
      </c>
      <c r="AX516" s="14" t="s">
        <v>71</v>
      </c>
      <c r="AY516" s="245" t="s">
        <v>137</v>
      </c>
    </row>
    <row r="517" s="14" customFormat="1">
      <c r="A517" s="14"/>
      <c r="B517" s="235"/>
      <c r="C517" s="236"/>
      <c r="D517" s="226" t="s">
        <v>148</v>
      </c>
      <c r="E517" s="237" t="s">
        <v>19</v>
      </c>
      <c r="F517" s="238" t="s">
        <v>1025</v>
      </c>
      <c r="G517" s="236"/>
      <c r="H517" s="239">
        <v>8.3000000000000007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148</v>
      </c>
      <c r="AU517" s="245" t="s">
        <v>81</v>
      </c>
      <c r="AV517" s="14" t="s">
        <v>81</v>
      </c>
      <c r="AW517" s="14" t="s">
        <v>33</v>
      </c>
      <c r="AX517" s="14" t="s">
        <v>71</v>
      </c>
      <c r="AY517" s="245" t="s">
        <v>137</v>
      </c>
    </row>
    <row r="518" s="15" customFormat="1">
      <c r="A518" s="15"/>
      <c r="B518" s="256"/>
      <c r="C518" s="257"/>
      <c r="D518" s="226" t="s">
        <v>148</v>
      </c>
      <c r="E518" s="258" t="s">
        <v>19</v>
      </c>
      <c r="F518" s="259" t="s">
        <v>220</v>
      </c>
      <c r="G518" s="257"/>
      <c r="H518" s="260">
        <v>17.75</v>
      </c>
      <c r="I518" s="261"/>
      <c r="J518" s="257"/>
      <c r="K518" s="257"/>
      <c r="L518" s="262"/>
      <c r="M518" s="263"/>
      <c r="N518" s="264"/>
      <c r="O518" s="264"/>
      <c r="P518" s="264"/>
      <c r="Q518" s="264"/>
      <c r="R518" s="264"/>
      <c r="S518" s="264"/>
      <c r="T518" s="26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6" t="s">
        <v>148</v>
      </c>
      <c r="AU518" s="266" t="s">
        <v>81</v>
      </c>
      <c r="AV518" s="15" t="s">
        <v>144</v>
      </c>
      <c r="AW518" s="15" t="s">
        <v>33</v>
      </c>
      <c r="AX518" s="15" t="s">
        <v>79</v>
      </c>
      <c r="AY518" s="266" t="s">
        <v>137</v>
      </c>
    </row>
    <row r="519" s="2" customFormat="1" ht="24.15" customHeight="1">
      <c r="A519" s="40"/>
      <c r="B519" s="41"/>
      <c r="C519" s="206" t="s">
        <v>1026</v>
      </c>
      <c r="D519" s="206" t="s">
        <v>139</v>
      </c>
      <c r="E519" s="207" t="s">
        <v>1027</v>
      </c>
      <c r="F519" s="208" t="s">
        <v>1028</v>
      </c>
      <c r="G519" s="209" t="s">
        <v>160</v>
      </c>
      <c r="H519" s="210">
        <v>110.25</v>
      </c>
      <c r="I519" s="211"/>
      <c r="J519" s="212">
        <f>ROUND(I519*H519,2)</f>
        <v>0</v>
      </c>
      <c r="K519" s="208" t="s">
        <v>143</v>
      </c>
      <c r="L519" s="46"/>
      <c r="M519" s="213" t="s">
        <v>19</v>
      </c>
      <c r="N519" s="214" t="s">
        <v>42</v>
      </c>
      <c r="O519" s="86"/>
      <c r="P519" s="215">
        <f>O519*H519</f>
        <v>0</v>
      </c>
      <c r="Q519" s="215">
        <v>0.021870000000000001</v>
      </c>
      <c r="R519" s="215">
        <f>Q519*H519</f>
        <v>2.4111674999999999</v>
      </c>
      <c r="S519" s="215">
        <v>0</v>
      </c>
      <c r="T519" s="21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7" t="s">
        <v>248</v>
      </c>
      <c r="AT519" s="217" t="s">
        <v>139</v>
      </c>
      <c r="AU519" s="217" t="s">
        <v>81</v>
      </c>
      <c r="AY519" s="19" t="s">
        <v>137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9" t="s">
        <v>79</v>
      </c>
      <c r="BK519" s="218">
        <f>ROUND(I519*H519,2)</f>
        <v>0</v>
      </c>
      <c r="BL519" s="19" t="s">
        <v>248</v>
      </c>
      <c r="BM519" s="217" t="s">
        <v>1029</v>
      </c>
    </row>
    <row r="520" s="2" customFormat="1">
      <c r="A520" s="40"/>
      <c r="B520" s="41"/>
      <c r="C520" s="42"/>
      <c r="D520" s="219" t="s">
        <v>146</v>
      </c>
      <c r="E520" s="42"/>
      <c r="F520" s="220" t="s">
        <v>1030</v>
      </c>
      <c r="G520" s="42"/>
      <c r="H520" s="42"/>
      <c r="I520" s="221"/>
      <c r="J520" s="42"/>
      <c r="K520" s="42"/>
      <c r="L520" s="46"/>
      <c r="M520" s="222"/>
      <c r="N520" s="22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146</v>
      </c>
      <c r="AU520" s="19" t="s">
        <v>81</v>
      </c>
    </row>
    <row r="521" s="13" customFormat="1">
      <c r="A521" s="13"/>
      <c r="B521" s="224"/>
      <c r="C521" s="225"/>
      <c r="D521" s="226" t="s">
        <v>148</v>
      </c>
      <c r="E521" s="227" t="s">
        <v>19</v>
      </c>
      <c r="F521" s="228" t="s">
        <v>513</v>
      </c>
      <c r="G521" s="225"/>
      <c r="H521" s="227" t="s">
        <v>19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148</v>
      </c>
      <c r="AU521" s="234" t="s">
        <v>81</v>
      </c>
      <c r="AV521" s="13" t="s">
        <v>79</v>
      </c>
      <c r="AW521" s="13" t="s">
        <v>33</v>
      </c>
      <c r="AX521" s="13" t="s">
        <v>71</v>
      </c>
      <c r="AY521" s="234" t="s">
        <v>137</v>
      </c>
    </row>
    <row r="522" s="14" customFormat="1">
      <c r="A522" s="14"/>
      <c r="B522" s="235"/>
      <c r="C522" s="236"/>
      <c r="D522" s="226" t="s">
        <v>148</v>
      </c>
      <c r="E522" s="237" t="s">
        <v>19</v>
      </c>
      <c r="F522" s="238" t="s">
        <v>1031</v>
      </c>
      <c r="G522" s="236"/>
      <c r="H522" s="239">
        <v>110.25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148</v>
      </c>
      <c r="AU522" s="245" t="s">
        <v>81</v>
      </c>
      <c r="AV522" s="14" t="s">
        <v>81</v>
      </c>
      <c r="AW522" s="14" t="s">
        <v>33</v>
      </c>
      <c r="AX522" s="14" t="s">
        <v>79</v>
      </c>
      <c r="AY522" s="245" t="s">
        <v>137</v>
      </c>
    </row>
    <row r="523" s="2" customFormat="1" ht="24.15" customHeight="1">
      <c r="A523" s="40"/>
      <c r="B523" s="41"/>
      <c r="C523" s="206" t="s">
        <v>1032</v>
      </c>
      <c r="D523" s="206" t="s">
        <v>139</v>
      </c>
      <c r="E523" s="207" t="s">
        <v>1033</v>
      </c>
      <c r="F523" s="208" t="s">
        <v>1034</v>
      </c>
      <c r="G523" s="209" t="s">
        <v>160</v>
      </c>
      <c r="H523" s="210">
        <v>18.745000000000001</v>
      </c>
      <c r="I523" s="211"/>
      <c r="J523" s="212">
        <f>ROUND(I523*H523,2)</f>
        <v>0</v>
      </c>
      <c r="K523" s="208" t="s">
        <v>143</v>
      </c>
      <c r="L523" s="46"/>
      <c r="M523" s="213" t="s">
        <v>19</v>
      </c>
      <c r="N523" s="214" t="s">
        <v>42</v>
      </c>
      <c r="O523" s="86"/>
      <c r="P523" s="215">
        <f>O523*H523</f>
        <v>0</v>
      </c>
      <c r="Q523" s="215">
        <v>0.01385</v>
      </c>
      <c r="R523" s="215">
        <f>Q523*H523</f>
        <v>0.25961824999999999</v>
      </c>
      <c r="S523" s="215">
        <v>0</v>
      </c>
      <c r="T523" s="21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248</v>
      </c>
      <c r="AT523" s="217" t="s">
        <v>139</v>
      </c>
      <c r="AU523" s="217" t="s">
        <v>81</v>
      </c>
      <c r="AY523" s="19" t="s">
        <v>137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79</v>
      </c>
      <c r="BK523" s="218">
        <f>ROUND(I523*H523,2)</f>
        <v>0</v>
      </c>
      <c r="BL523" s="19" t="s">
        <v>248</v>
      </c>
      <c r="BM523" s="217" t="s">
        <v>1035</v>
      </c>
    </row>
    <row r="524" s="2" customFormat="1">
      <c r="A524" s="40"/>
      <c r="B524" s="41"/>
      <c r="C524" s="42"/>
      <c r="D524" s="219" t="s">
        <v>146</v>
      </c>
      <c r="E524" s="42"/>
      <c r="F524" s="220" t="s">
        <v>1036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146</v>
      </c>
      <c r="AU524" s="19" t="s">
        <v>81</v>
      </c>
    </row>
    <row r="525" s="13" customFormat="1">
      <c r="A525" s="13"/>
      <c r="B525" s="224"/>
      <c r="C525" s="225"/>
      <c r="D525" s="226" t="s">
        <v>148</v>
      </c>
      <c r="E525" s="227" t="s">
        <v>19</v>
      </c>
      <c r="F525" s="228" t="s">
        <v>513</v>
      </c>
      <c r="G525" s="225"/>
      <c r="H525" s="227" t="s">
        <v>19</v>
      </c>
      <c r="I525" s="229"/>
      <c r="J525" s="225"/>
      <c r="K525" s="225"/>
      <c r="L525" s="230"/>
      <c r="M525" s="231"/>
      <c r="N525" s="232"/>
      <c r="O525" s="232"/>
      <c r="P525" s="232"/>
      <c r="Q525" s="232"/>
      <c r="R525" s="232"/>
      <c r="S525" s="232"/>
      <c r="T525" s="23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4" t="s">
        <v>148</v>
      </c>
      <c r="AU525" s="234" t="s">
        <v>81</v>
      </c>
      <c r="AV525" s="13" t="s">
        <v>79</v>
      </c>
      <c r="AW525" s="13" t="s">
        <v>33</v>
      </c>
      <c r="AX525" s="13" t="s">
        <v>71</v>
      </c>
      <c r="AY525" s="234" t="s">
        <v>137</v>
      </c>
    </row>
    <row r="526" s="14" customFormat="1">
      <c r="A526" s="14"/>
      <c r="B526" s="235"/>
      <c r="C526" s="236"/>
      <c r="D526" s="226" t="s">
        <v>148</v>
      </c>
      <c r="E526" s="237" t="s">
        <v>19</v>
      </c>
      <c r="F526" s="238" t="s">
        <v>1037</v>
      </c>
      <c r="G526" s="236"/>
      <c r="H526" s="239">
        <v>18.745000000000001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5" t="s">
        <v>148</v>
      </c>
      <c r="AU526" s="245" t="s">
        <v>81</v>
      </c>
      <c r="AV526" s="14" t="s">
        <v>81</v>
      </c>
      <c r="AW526" s="14" t="s">
        <v>33</v>
      </c>
      <c r="AX526" s="14" t="s">
        <v>79</v>
      </c>
      <c r="AY526" s="245" t="s">
        <v>137</v>
      </c>
    </row>
    <row r="527" s="2" customFormat="1" ht="24.15" customHeight="1">
      <c r="A527" s="40"/>
      <c r="B527" s="41"/>
      <c r="C527" s="206" t="s">
        <v>1038</v>
      </c>
      <c r="D527" s="206" t="s">
        <v>139</v>
      </c>
      <c r="E527" s="207" t="s">
        <v>1039</v>
      </c>
      <c r="F527" s="208" t="s">
        <v>1040</v>
      </c>
      <c r="G527" s="209" t="s">
        <v>160</v>
      </c>
      <c r="H527" s="210">
        <v>42.960000000000001</v>
      </c>
      <c r="I527" s="211"/>
      <c r="J527" s="212">
        <f>ROUND(I527*H527,2)</f>
        <v>0</v>
      </c>
      <c r="K527" s="208" t="s">
        <v>143</v>
      </c>
      <c r="L527" s="46"/>
      <c r="M527" s="213" t="s">
        <v>19</v>
      </c>
      <c r="N527" s="214" t="s">
        <v>42</v>
      </c>
      <c r="O527" s="86"/>
      <c r="P527" s="215">
        <f>O527*H527</f>
        <v>0</v>
      </c>
      <c r="Q527" s="215">
        <v>0.012590000000000001</v>
      </c>
      <c r="R527" s="215">
        <f>Q527*H527</f>
        <v>0.54086640000000008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248</v>
      </c>
      <c r="AT527" s="217" t="s">
        <v>139</v>
      </c>
      <c r="AU527" s="217" t="s">
        <v>81</v>
      </c>
      <c r="AY527" s="19" t="s">
        <v>137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79</v>
      </c>
      <c r="BK527" s="218">
        <f>ROUND(I527*H527,2)</f>
        <v>0</v>
      </c>
      <c r="BL527" s="19" t="s">
        <v>248</v>
      </c>
      <c r="BM527" s="217" t="s">
        <v>1041</v>
      </c>
    </row>
    <row r="528" s="2" customFormat="1">
      <c r="A528" s="40"/>
      <c r="B528" s="41"/>
      <c r="C528" s="42"/>
      <c r="D528" s="219" t="s">
        <v>146</v>
      </c>
      <c r="E528" s="42"/>
      <c r="F528" s="220" t="s">
        <v>1042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146</v>
      </c>
      <c r="AU528" s="19" t="s">
        <v>81</v>
      </c>
    </row>
    <row r="529" s="13" customFormat="1">
      <c r="A529" s="13"/>
      <c r="B529" s="224"/>
      <c r="C529" s="225"/>
      <c r="D529" s="226" t="s">
        <v>148</v>
      </c>
      <c r="E529" s="227" t="s">
        <v>19</v>
      </c>
      <c r="F529" s="228" t="s">
        <v>513</v>
      </c>
      <c r="G529" s="225"/>
      <c r="H529" s="227" t="s">
        <v>19</v>
      </c>
      <c r="I529" s="229"/>
      <c r="J529" s="225"/>
      <c r="K529" s="225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148</v>
      </c>
      <c r="AU529" s="234" t="s">
        <v>81</v>
      </c>
      <c r="AV529" s="13" t="s">
        <v>79</v>
      </c>
      <c r="AW529" s="13" t="s">
        <v>33</v>
      </c>
      <c r="AX529" s="13" t="s">
        <v>71</v>
      </c>
      <c r="AY529" s="234" t="s">
        <v>137</v>
      </c>
    </row>
    <row r="530" s="14" customFormat="1">
      <c r="A530" s="14"/>
      <c r="B530" s="235"/>
      <c r="C530" s="236"/>
      <c r="D530" s="226" t="s">
        <v>148</v>
      </c>
      <c r="E530" s="237" t="s">
        <v>19</v>
      </c>
      <c r="F530" s="238" t="s">
        <v>1043</v>
      </c>
      <c r="G530" s="236"/>
      <c r="H530" s="239">
        <v>42.960000000000001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148</v>
      </c>
      <c r="AU530" s="245" t="s">
        <v>81</v>
      </c>
      <c r="AV530" s="14" t="s">
        <v>81</v>
      </c>
      <c r="AW530" s="14" t="s">
        <v>33</v>
      </c>
      <c r="AX530" s="14" t="s">
        <v>79</v>
      </c>
      <c r="AY530" s="245" t="s">
        <v>137</v>
      </c>
    </row>
    <row r="531" s="2" customFormat="1" ht="24.15" customHeight="1">
      <c r="A531" s="40"/>
      <c r="B531" s="41"/>
      <c r="C531" s="206" t="s">
        <v>1044</v>
      </c>
      <c r="D531" s="206" t="s">
        <v>139</v>
      </c>
      <c r="E531" s="207" t="s">
        <v>1045</v>
      </c>
      <c r="F531" s="208" t="s">
        <v>1046</v>
      </c>
      <c r="G531" s="209" t="s">
        <v>160</v>
      </c>
      <c r="H531" s="210">
        <v>189.70500000000001</v>
      </c>
      <c r="I531" s="211"/>
      <c r="J531" s="212">
        <f>ROUND(I531*H531,2)</f>
        <v>0</v>
      </c>
      <c r="K531" s="208" t="s">
        <v>143</v>
      </c>
      <c r="L531" s="46"/>
      <c r="M531" s="213" t="s">
        <v>19</v>
      </c>
      <c r="N531" s="214" t="s">
        <v>42</v>
      </c>
      <c r="O531" s="86"/>
      <c r="P531" s="215">
        <f>O531*H531</f>
        <v>0</v>
      </c>
      <c r="Q531" s="215">
        <v>0.00010000000000000001</v>
      </c>
      <c r="R531" s="215">
        <f>Q531*H531</f>
        <v>0.018970500000000001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248</v>
      </c>
      <c r="AT531" s="217" t="s">
        <v>139</v>
      </c>
      <c r="AU531" s="217" t="s">
        <v>81</v>
      </c>
      <c r="AY531" s="19" t="s">
        <v>137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79</v>
      </c>
      <c r="BK531" s="218">
        <f>ROUND(I531*H531,2)</f>
        <v>0</v>
      </c>
      <c r="BL531" s="19" t="s">
        <v>248</v>
      </c>
      <c r="BM531" s="217" t="s">
        <v>1047</v>
      </c>
    </row>
    <row r="532" s="2" customFormat="1">
      <c r="A532" s="40"/>
      <c r="B532" s="41"/>
      <c r="C532" s="42"/>
      <c r="D532" s="219" t="s">
        <v>146</v>
      </c>
      <c r="E532" s="42"/>
      <c r="F532" s="220" t="s">
        <v>1048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146</v>
      </c>
      <c r="AU532" s="19" t="s">
        <v>81</v>
      </c>
    </row>
    <row r="533" s="13" customFormat="1">
      <c r="A533" s="13"/>
      <c r="B533" s="224"/>
      <c r="C533" s="225"/>
      <c r="D533" s="226" t="s">
        <v>148</v>
      </c>
      <c r="E533" s="227" t="s">
        <v>19</v>
      </c>
      <c r="F533" s="228" t="s">
        <v>513</v>
      </c>
      <c r="G533" s="225"/>
      <c r="H533" s="227" t="s">
        <v>19</v>
      </c>
      <c r="I533" s="229"/>
      <c r="J533" s="225"/>
      <c r="K533" s="225"/>
      <c r="L533" s="230"/>
      <c r="M533" s="231"/>
      <c r="N533" s="232"/>
      <c r="O533" s="232"/>
      <c r="P533" s="232"/>
      <c r="Q533" s="232"/>
      <c r="R533" s="232"/>
      <c r="S533" s="232"/>
      <c r="T533" s="23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4" t="s">
        <v>148</v>
      </c>
      <c r="AU533" s="234" t="s">
        <v>81</v>
      </c>
      <c r="AV533" s="13" t="s">
        <v>79</v>
      </c>
      <c r="AW533" s="13" t="s">
        <v>33</v>
      </c>
      <c r="AX533" s="13" t="s">
        <v>71</v>
      </c>
      <c r="AY533" s="234" t="s">
        <v>137</v>
      </c>
    </row>
    <row r="534" s="14" customFormat="1">
      <c r="A534" s="14"/>
      <c r="B534" s="235"/>
      <c r="C534" s="236"/>
      <c r="D534" s="226" t="s">
        <v>148</v>
      </c>
      <c r="E534" s="237" t="s">
        <v>19</v>
      </c>
      <c r="F534" s="238" t="s">
        <v>1049</v>
      </c>
      <c r="G534" s="236"/>
      <c r="H534" s="239">
        <v>189.70500000000001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5" t="s">
        <v>148</v>
      </c>
      <c r="AU534" s="245" t="s">
        <v>81</v>
      </c>
      <c r="AV534" s="14" t="s">
        <v>81</v>
      </c>
      <c r="AW534" s="14" t="s">
        <v>33</v>
      </c>
      <c r="AX534" s="14" t="s">
        <v>79</v>
      </c>
      <c r="AY534" s="245" t="s">
        <v>137</v>
      </c>
    </row>
    <row r="535" s="2" customFormat="1" ht="24.15" customHeight="1">
      <c r="A535" s="40"/>
      <c r="B535" s="41"/>
      <c r="C535" s="206" t="s">
        <v>1050</v>
      </c>
      <c r="D535" s="206" t="s">
        <v>139</v>
      </c>
      <c r="E535" s="207" t="s">
        <v>1051</v>
      </c>
      <c r="F535" s="208" t="s">
        <v>1052</v>
      </c>
      <c r="G535" s="209" t="s">
        <v>325</v>
      </c>
      <c r="H535" s="210">
        <v>111.08</v>
      </c>
      <c r="I535" s="211"/>
      <c r="J535" s="212">
        <f>ROUND(I535*H535,2)</f>
        <v>0</v>
      </c>
      <c r="K535" s="208" t="s">
        <v>143</v>
      </c>
      <c r="L535" s="46"/>
      <c r="M535" s="213" t="s">
        <v>19</v>
      </c>
      <c r="N535" s="214" t="s">
        <v>42</v>
      </c>
      <c r="O535" s="86"/>
      <c r="P535" s="215">
        <f>O535*H535</f>
        <v>0</v>
      </c>
      <c r="Q535" s="215">
        <v>0</v>
      </c>
      <c r="R535" s="215">
        <f>Q535*H535</f>
        <v>0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248</v>
      </c>
      <c r="AT535" s="217" t="s">
        <v>139</v>
      </c>
      <c r="AU535" s="217" t="s">
        <v>81</v>
      </c>
      <c r="AY535" s="19" t="s">
        <v>137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9" t="s">
        <v>79</v>
      </c>
      <c r="BK535" s="218">
        <f>ROUND(I535*H535,2)</f>
        <v>0</v>
      </c>
      <c r="BL535" s="19" t="s">
        <v>248</v>
      </c>
      <c r="BM535" s="217" t="s">
        <v>1053</v>
      </c>
    </row>
    <row r="536" s="2" customFormat="1">
      <c r="A536" s="40"/>
      <c r="B536" s="41"/>
      <c r="C536" s="42"/>
      <c r="D536" s="219" t="s">
        <v>146</v>
      </c>
      <c r="E536" s="42"/>
      <c r="F536" s="220" t="s">
        <v>1054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146</v>
      </c>
      <c r="AU536" s="19" t="s">
        <v>81</v>
      </c>
    </row>
    <row r="537" s="14" customFormat="1">
      <c r="A537" s="14"/>
      <c r="B537" s="235"/>
      <c r="C537" s="236"/>
      <c r="D537" s="226" t="s">
        <v>148</v>
      </c>
      <c r="E537" s="237" t="s">
        <v>19</v>
      </c>
      <c r="F537" s="238" t="s">
        <v>1055</v>
      </c>
      <c r="G537" s="236"/>
      <c r="H537" s="239">
        <v>111.08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148</v>
      </c>
      <c r="AU537" s="245" t="s">
        <v>81</v>
      </c>
      <c r="AV537" s="14" t="s">
        <v>81</v>
      </c>
      <c r="AW537" s="14" t="s">
        <v>33</v>
      </c>
      <c r="AX537" s="14" t="s">
        <v>79</v>
      </c>
      <c r="AY537" s="245" t="s">
        <v>137</v>
      </c>
    </row>
    <row r="538" s="2" customFormat="1" ht="21.75" customHeight="1">
      <c r="A538" s="40"/>
      <c r="B538" s="41"/>
      <c r="C538" s="206" t="s">
        <v>1056</v>
      </c>
      <c r="D538" s="206" t="s">
        <v>139</v>
      </c>
      <c r="E538" s="207" t="s">
        <v>1057</v>
      </c>
      <c r="F538" s="208" t="s">
        <v>1058</v>
      </c>
      <c r="G538" s="209" t="s">
        <v>160</v>
      </c>
      <c r="H538" s="210">
        <v>189.70500000000001</v>
      </c>
      <c r="I538" s="211"/>
      <c r="J538" s="212">
        <f>ROUND(I538*H538,2)</f>
        <v>0</v>
      </c>
      <c r="K538" s="208" t="s">
        <v>143</v>
      </c>
      <c r="L538" s="46"/>
      <c r="M538" s="213" t="s">
        <v>19</v>
      </c>
      <c r="N538" s="214" t="s">
        <v>42</v>
      </c>
      <c r="O538" s="86"/>
      <c r="P538" s="215">
        <f>O538*H538</f>
        <v>0</v>
      </c>
      <c r="Q538" s="215">
        <v>0.0016000000000000001</v>
      </c>
      <c r="R538" s="215">
        <f>Q538*H538</f>
        <v>0.30352800000000002</v>
      </c>
      <c r="S538" s="215">
        <v>0</v>
      </c>
      <c r="T538" s="216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7" t="s">
        <v>248</v>
      </c>
      <c r="AT538" s="217" t="s">
        <v>139</v>
      </c>
      <c r="AU538" s="217" t="s">
        <v>81</v>
      </c>
      <c r="AY538" s="19" t="s">
        <v>137</v>
      </c>
      <c r="BE538" s="218">
        <f>IF(N538="základní",J538,0)</f>
        <v>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19" t="s">
        <v>79</v>
      </c>
      <c r="BK538" s="218">
        <f>ROUND(I538*H538,2)</f>
        <v>0</v>
      </c>
      <c r="BL538" s="19" t="s">
        <v>248</v>
      </c>
      <c r="BM538" s="217" t="s">
        <v>1059</v>
      </c>
    </row>
    <row r="539" s="2" customFormat="1">
      <c r="A539" s="40"/>
      <c r="B539" s="41"/>
      <c r="C539" s="42"/>
      <c r="D539" s="219" t="s">
        <v>146</v>
      </c>
      <c r="E539" s="42"/>
      <c r="F539" s="220" t="s">
        <v>1060</v>
      </c>
      <c r="G539" s="42"/>
      <c r="H539" s="42"/>
      <c r="I539" s="221"/>
      <c r="J539" s="42"/>
      <c r="K539" s="42"/>
      <c r="L539" s="46"/>
      <c r="M539" s="222"/>
      <c r="N539" s="223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146</v>
      </c>
      <c r="AU539" s="19" t="s">
        <v>81</v>
      </c>
    </row>
    <row r="540" s="13" customFormat="1">
      <c r="A540" s="13"/>
      <c r="B540" s="224"/>
      <c r="C540" s="225"/>
      <c r="D540" s="226" t="s">
        <v>148</v>
      </c>
      <c r="E540" s="227" t="s">
        <v>19</v>
      </c>
      <c r="F540" s="228" t="s">
        <v>513</v>
      </c>
      <c r="G540" s="225"/>
      <c r="H540" s="227" t="s">
        <v>19</v>
      </c>
      <c r="I540" s="229"/>
      <c r="J540" s="225"/>
      <c r="K540" s="225"/>
      <c r="L540" s="230"/>
      <c r="M540" s="231"/>
      <c r="N540" s="232"/>
      <c r="O540" s="232"/>
      <c r="P540" s="232"/>
      <c r="Q540" s="232"/>
      <c r="R540" s="232"/>
      <c r="S540" s="232"/>
      <c r="T540" s="23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4" t="s">
        <v>148</v>
      </c>
      <c r="AU540" s="234" t="s">
        <v>81</v>
      </c>
      <c r="AV540" s="13" t="s">
        <v>79</v>
      </c>
      <c r="AW540" s="13" t="s">
        <v>33</v>
      </c>
      <c r="AX540" s="13" t="s">
        <v>71</v>
      </c>
      <c r="AY540" s="234" t="s">
        <v>137</v>
      </c>
    </row>
    <row r="541" s="14" customFormat="1">
      <c r="A541" s="14"/>
      <c r="B541" s="235"/>
      <c r="C541" s="236"/>
      <c r="D541" s="226" t="s">
        <v>148</v>
      </c>
      <c r="E541" s="237" t="s">
        <v>19</v>
      </c>
      <c r="F541" s="238" t="s">
        <v>1049</v>
      </c>
      <c r="G541" s="236"/>
      <c r="H541" s="239">
        <v>189.70500000000001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5" t="s">
        <v>148</v>
      </c>
      <c r="AU541" s="245" t="s">
        <v>81</v>
      </c>
      <c r="AV541" s="14" t="s">
        <v>81</v>
      </c>
      <c r="AW541" s="14" t="s">
        <v>33</v>
      </c>
      <c r="AX541" s="14" t="s">
        <v>79</v>
      </c>
      <c r="AY541" s="245" t="s">
        <v>137</v>
      </c>
    </row>
    <row r="542" s="2" customFormat="1" ht="33" customHeight="1">
      <c r="A542" s="40"/>
      <c r="B542" s="41"/>
      <c r="C542" s="206" t="s">
        <v>1061</v>
      </c>
      <c r="D542" s="206" t="s">
        <v>139</v>
      </c>
      <c r="E542" s="207" t="s">
        <v>1062</v>
      </c>
      <c r="F542" s="208" t="s">
        <v>1063</v>
      </c>
      <c r="G542" s="209" t="s">
        <v>318</v>
      </c>
      <c r="H542" s="210">
        <v>2</v>
      </c>
      <c r="I542" s="211"/>
      <c r="J542" s="212">
        <f>ROUND(I542*H542,2)</f>
        <v>0</v>
      </c>
      <c r="K542" s="208" t="s">
        <v>143</v>
      </c>
      <c r="L542" s="46"/>
      <c r="M542" s="213" t="s">
        <v>19</v>
      </c>
      <c r="N542" s="214" t="s">
        <v>42</v>
      </c>
      <c r="O542" s="86"/>
      <c r="P542" s="215">
        <f>O542*H542</f>
        <v>0</v>
      </c>
      <c r="Q542" s="215">
        <v>0.019650000000000001</v>
      </c>
      <c r="R542" s="215">
        <f>Q542*H542</f>
        <v>0.039300000000000002</v>
      </c>
      <c r="S542" s="215">
        <v>0.087999999999999995</v>
      </c>
      <c r="T542" s="216">
        <f>S542*H542</f>
        <v>0.17599999999999999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248</v>
      </c>
      <c r="AT542" s="217" t="s">
        <v>139</v>
      </c>
      <c r="AU542" s="217" t="s">
        <v>81</v>
      </c>
      <c r="AY542" s="19" t="s">
        <v>137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79</v>
      </c>
      <c r="BK542" s="218">
        <f>ROUND(I542*H542,2)</f>
        <v>0</v>
      </c>
      <c r="BL542" s="19" t="s">
        <v>248</v>
      </c>
      <c r="BM542" s="217" t="s">
        <v>1064</v>
      </c>
    </row>
    <row r="543" s="2" customFormat="1">
      <c r="A543" s="40"/>
      <c r="B543" s="41"/>
      <c r="C543" s="42"/>
      <c r="D543" s="219" t="s">
        <v>146</v>
      </c>
      <c r="E543" s="42"/>
      <c r="F543" s="220" t="s">
        <v>1065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146</v>
      </c>
      <c r="AU543" s="19" t="s">
        <v>81</v>
      </c>
    </row>
    <row r="544" s="13" customFormat="1">
      <c r="A544" s="13"/>
      <c r="B544" s="224"/>
      <c r="C544" s="225"/>
      <c r="D544" s="226" t="s">
        <v>148</v>
      </c>
      <c r="E544" s="227" t="s">
        <v>19</v>
      </c>
      <c r="F544" s="228" t="s">
        <v>513</v>
      </c>
      <c r="G544" s="225"/>
      <c r="H544" s="227" t="s">
        <v>19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148</v>
      </c>
      <c r="AU544" s="234" t="s">
        <v>81</v>
      </c>
      <c r="AV544" s="13" t="s">
        <v>79</v>
      </c>
      <c r="AW544" s="13" t="s">
        <v>33</v>
      </c>
      <c r="AX544" s="13" t="s">
        <v>71</v>
      </c>
      <c r="AY544" s="234" t="s">
        <v>137</v>
      </c>
    </row>
    <row r="545" s="13" customFormat="1">
      <c r="A545" s="13"/>
      <c r="B545" s="224"/>
      <c r="C545" s="225"/>
      <c r="D545" s="226" t="s">
        <v>148</v>
      </c>
      <c r="E545" s="227" t="s">
        <v>19</v>
      </c>
      <c r="F545" s="228" t="s">
        <v>1066</v>
      </c>
      <c r="G545" s="225"/>
      <c r="H545" s="227" t="s">
        <v>19</v>
      </c>
      <c r="I545" s="229"/>
      <c r="J545" s="225"/>
      <c r="K545" s="225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148</v>
      </c>
      <c r="AU545" s="234" t="s">
        <v>81</v>
      </c>
      <c r="AV545" s="13" t="s">
        <v>79</v>
      </c>
      <c r="AW545" s="13" t="s">
        <v>33</v>
      </c>
      <c r="AX545" s="13" t="s">
        <v>71</v>
      </c>
      <c r="AY545" s="234" t="s">
        <v>137</v>
      </c>
    </row>
    <row r="546" s="14" customFormat="1">
      <c r="A546" s="14"/>
      <c r="B546" s="235"/>
      <c r="C546" s="236"/>
      <c r="D546" s="226" t="s">
        <v>148</v>
      </c>
      <c r="E546" s="237" t="s">
        <v>19</v>
      </c>
      <c r="F546" s="238" t="s">
        <v>81</v>
      </c>
      <c r="G546" s="236"/>
      <c r="H546" s="239">
        <v>2</v>
      </c>
      <c r="I546" s="240"/>
      <c r="J546" s="236"/>
      <c r="K546" s="236"/>
      <c r="L546" s="241"/>
      <c r="M546" s="242"/>
      <c r="N546" s="243"/>
      <c r="O546" s="243"/>
      <c r="P546" s="243"/>
      <c r="Q546" s="243"/>
      <c r="R546" s="243"/>
      <c r="S546" s="243"/>
      <c r="T546" s="24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5" t="s">
        <v>148</v>
      </c>
      <c r="AU546" s="245" t="s">
        <v>81</v>
      </c>
      <c r="AV546" s="14" t="s">
        <v>81</v>
      </c>
      <c r="AW546" s="14" t="s">
        <v>33</v>
      </c>
      <c r="AX546" s="14" t="s">
        <v>79</v>
      </c>
      <c r="AY546" s="245" t="s">
        <v>137</v>
      </c>
    </row>
    <row r="547" s="2" customFormat="1" ht="24.15" customHeight="1">
      <c r="A547" s="40"/>
      <c r="B547" s="41"/>
      <c r="C547" s="206" t="s">
        <v>1067</v>
      </c>
      <c r="D547" s="206" t="s">
        <v>139</v>
      </c>
      <c r="E547" s="207" t="s">
        <v>1068</v>
      </c>
      <c r="F547" s="208" t="s">
        <v>1069</v>
      </c>
      <c r="G547" s="209" t="s">
        <v>318</v>
      </c>
      <c r="H547" s="210">
        <v>4</v>
      </c>
      <c r="I547" s="211"/>
      <c r="J547" s="212">
        <f>ROUND(I547*H547,2)</f>
        <v>0</v>
      </c>
      <c r="K547" s="208" t="s">
        <v>143</v>
      </c>
      <c r="L547" s="46"/>
      <c r="M547" s="213" t="s">
        <v>19</v>
      </c>
      <c r="N547" s="214" t="s">
        <v>42</v>
      </c>
      <c r="O547" s="86"/>
      <c r="P547" s="215">
        <f>O547*H547</f>
        <v>0</v>
      </c>
      <c r="Q547" s="215">
        <v>0.01917</v>
      </c>
      <c r="R547" s="215">
        <f>Q547*H547</f>
        <v>0.076679999999999998</v>
      </c>
      <c r="S547" s="215">
        <v>0.015180000000000001</v>
      </c>
      <c r="T547" s="216">
        <f>S547*H547</f>
        <v>0.060720000000000003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248</v>
      </c>
      <c r="AT547" s="217" t="s">
        <v>139</v>
      </c>
      <c r="AU547" s="217" t="s">
        <v>81</v>
      </c>
      <c r="AY547" s="19" t="s">
        <v>137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79</v>
      </c>
      <c r="BK547" s="218">
        <f>ROUND(I547*H547,2)</f>
        <v>0</v>
      </c>
      <c r="BL547" s="19" t="s">
        <v>248</v>
      </c>
      <c r="BM547" s="217" t="s">
        <v>1070</v>
      </c>
    </row>
    <row r="548" s="2" customFormat="1">
      <c r="A548" s="40"/>
      <c r="B548" s="41"/>
      <c r="C548" s="42"/>
      <c r="D548" s="219" t="s">
        <v>146</v>
      </c>
      <c r="E548" s="42"/>
      <c r="F548" s="220" t="s">
        <v>1071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146</v>
      </c>
      <c r="AU548" s="19" t="s">
        <v>81</v>
      </c>
    </row>
    <row r="549" s="13" customFormat="1">
      <c r="A549" s="13"/>
      <c r="B549" s="224"/>
      <c r="C549" s="225"/>
      <c r="D549" s="226" t="s">
        <v>148</v>
      </c>
      <c r="E549" s="227" t="s">
        <v>19</v>
      </c>
      <c r="F549" s="228" t="s">
        <v>513</v>
      </c>
      <c r="G549" s="225"/>
      <c r="H549" s="227" t="s">
        <v>19</v>
      </c>
      <c r="I549" s="229"/>
      <c r="J549" s="225"/>
      <c r="K549" s="225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148</v>
      </c>
      <c r="AU549" s="234" t="s">
        <v>81</v>
      </c>
      <c r="AV549" s="13" t="s">
        <v>79</v>
      </c>
      <c r="AW549" s="13" t="s">
        <v>33</v>
      </c>
      <c r="AX549" s="13" t="s">
        <v>71</v>
      </c>
      <c r="AY549" s="234" t="s">
        <v>137</v>
      </c>
    </row>
    <row r="550" s="13" customFormat="1">
      <c r="A550" s="13"/>
      <c r="B550" s="224"/>
      <c r="C550" s="225"/>
      <c r="D550" s="226" t="s">
        <v>148</v>
      </c>
      <c r="E550" s="227" t="s">
        <v>19</v>
      </c>
      <c r="F550" s="228" t="s">
        <v>1066</v>
      </c>
      <c r="G550" s="225"/>
      <c r="H550" s="227" t="s">
        <v>19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148</v>
      </c>
      <c r="AU550" s="234" t="s">
        <v>81</v>
      </c>
      <c r="AV550" s="13" t="s">
        <v>79</v>
      </c>
      <c r="AW550" s="13" t="s">
        <v>33</v>
      </c>
      <c r="AX550" s="13" t="s">
        <v>71</v>
      </c>
      <c r="AY550" s="234" t="s">
        <v>137</v>
      </c>
    </row>
    <row r="551" s="14" customFormat="1">
      <c r="A551" s="14"/>
      <c r="B551" s="235"/>
      <c r="C551" s="236"/>
      <c r="D551" s="226" t="s">
        <v>148</v>
      </c>
      <c r="E551" s="237" t="s">
        <v>19</v>
      </c>
      <c r="F551" s="238" t="s">
        <v>144</v>
      </c>
      <c r="G551" s="236"/>
      <c r="H551" s="239">
        <v>4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148</v>
      </c>
      <c r="AU551" s="245" t="s">
        <v>81</v>
      </c>
      <c r="AV551" s="14" t="s">
        <v>81</v>
      </c>
      <c r="AW551" s="14" t="s">
        <v>33</v>
      </c>
      <c r="AX551" s="14" t="s">
        <v>79</v>
      </c>
      <c r="AY551" s="245" t="s">
        <v>137</v>
      </c>
    </row>
    <row r="552" s="2" customFormat="1" ht="21.75" customHeight="1">
      <c r="A552" s="40"/>
      <c r="B552" s="41"/>
      <c r="C552" s="206" t="s">
        <v>1072</v>
      </c>
      <c r="D552" s="206" t="s">
        <v>139</v>
      </c>
      <c r="E552" s="207" t="s">
        <v>1073</v>
      </c>
      <c r="F552" s="208" t="s">
        <v>1074</v>
      </c>
      <c r="G552" s="209" t="s">
        <v>318</v>
      </c>
      <c r="H552" s="210">
        <v>10</v>
      </c>
      <c r="I552" s="211"/>
      <c r="J552" s="212">
        <f>ROUND(I552*H552,2)</f>
        <v>0</v>
      </c>
      <c r="K552" s="208" t="s">
        <v>143</v>
      </c>
      <c r="L552" s="46"/>
      <c r="M552" s="213" t="s">
        <v>19</v>
      </c>
      <c r="N552" s="214" t="s">
        <v>42</v>
      </c>
      <c r="O552" s="86"/>
      <c r="P552" s="215">
        <f>O552*H552</f>
        <v>0</v>
      </c>
      <c r="Q552" s="215">
        <v>4.0000000000000003E-05</v>
      </c>
      <c r="R552" s="215">
        <f>Q552*H552</f>
        <v>0.00040000000000000002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248</v>
      </c>
      <c r="AT552" s="217" t="s">
        <v>139</v>
      </c>
      <c r="AU552" s="217" t="s">
        <v>81</v>
      </c>
      <c r="AY552" s="19" t="s">
        <v>137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9" t="s">
        <v>79</v>
      </c>
      <c r="BK552" s="218">
        <f>ROUND(I552*H552,2)</f>
        <v>0</v>
      </c>
      <c r="BL552" s="19" t="s">
        <v>248</v>
      </c>
      <c r="BM552" s="217" t="s">
        <v>1075</v>
      </c>
    </row>
    <row r="553" s="2" customFormat="1">
      <c r="A553" s="40"/>
      <c r="B553" s="41"/>
      <c r="C553" s="42"/>
      <c r="D553" s="219" t="s">
        <v>146</v>
      </c>
      <c r="E553" s="42"/>
      <c r="F553" s="220" t="s">
        <v>1076</v>
      </c>
      <c r="G553" s="42"/>
      <c r="H553" s="42"/>
      <c r="I553" s="221"/>
      <c r="J553" s="42"/>
      <c r="K553" s="42"/>
      <c r="L553" s="46"/>
      <c r="M553" s="222"/>
      <c r="N553" s="223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146</v>
      </c>
      <c r="AU553" s="19" t="s">
        <v>81</v>
      </c>
    </row>
    <row r="554" s="13" customFormat="1">
      <c r="A554" s="13"/>
      <c r="B554" s="224"/>
      <c r="C554" s="225"/>
      <c r="D554" s="226" t="s">
        <v>148</v>
      </c>
      <c r="E554" s="227" t="s">
        <v>19</v>
      </c>
      <c r="F554" s="228" t="s">
        <v>513</v>
      </c>
      <c r="G554" s="225"/>
      <c r="H554" s="227" t="s">
        <v>19</v>
      </c>
      <c r="I554" s="229"/>
      <c r="J554" s="225"/>
      <c r="K554" s="225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148</v>
      </c>
      <c r="AU554" s="234" t="s">
        <v>81</v>
      </c>
      <c r="AV554" s="13" t="s">
        <v>79</v>
      </c>
      <c r="AW554" s="13" t="s">
        <v>33</v>
      </c>
      <c r="AX554" s="13" t="s">
        <v>71</v>
      </c>
      <c r="AY554" s="234" t="s">
        <v>137</v>
      </c>
    </row>
    <row r="555" s="13" customFormat="1">
      <c r="A555" s="13"/>
      <c r="B555" s="224"/>
      <c r="C555" s="225"/>
      <c r="D555" s="226" t="s">
        <v>148</v>
      </c>
      <c r="E555" s="227" t="s">
        <v>19</v>
      </c>
      <c r="F555" s="228" t="s">
        <v>1077</v>
      </c>
      <c r="G555" s="225"/>
      <c r="H555" s="227" t="s">
        <v>19</v>
      </c>
      <c r="I555" s="229"/>
      <c r="J555" s="225"/>
      <c r="K555" s="225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148</v>
      </c>
      <c r="AU555" s="234" t="s">
        <v>81</v>
      </c>
      <c r="AV555" s="13" t="s">
        <v>79</v>
      </c>
      <c r="AW555" s="13" t="s">
        <v>33</v>
      </c>
      <c r="AX555" s="13" t="s">
        <v>71</v>
      </c>
      <c r="AY555" s="234" t="s">
        <v>137</v>
      </c>
    </row>
    <row r="556" s="14" customFormat="1">
      <c r="A556" s="14"/>
      <c r="B556" s="235"/>
      <c r="C556" s="236"/>
      <c r="D556" s="226" t="s">
        <v>148</v>
      </c>
      <c r="E556" s="237" t="s">
        <v>19</v>
      </c>
      <c r="F556" s="238" t="s">
        <v>198</v>
      </c>
      <c r="G556" s="236"/>
      <c r="H556" s="239">
        <v>10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148</v>
      </c>
      <c r="AU556" s="245" t="s">
        <v>81</v>
      </c>
      <c r="AV556" s="14" t="s">
        <v>81</v>
      </c>
      <c r="AW556" s="14" t="s">
        <v>33</v>
      </c>
      <c r="AX556" s="14" t="s">
        <v>79</v>
      </c>
      <c r="AY556" s="245" t="s">
        <v>137</v>
      </c>
    </row>
    <row r="557" s="2" customFormat="1" ht="16.5" customHeight="1">
      <c r="A557" s="40"/>
      <c r="B557" s="41"/>
      <c r="C557" s="246" t="s">
        <v>1078</v>
      </c>
      <c r="D557" s="246" t="s">
        <v>205</v>
      </c>
      <c r="E557" s="247" t="s">
        <v>1079</v>
      </c>
      <c r="F557" s="248" t="s">
        <v>1080</v>
      </c>
      <c r="G557" s="249" t="s">
        <v>318</v>
      </c>
      <c r="H557" s="250">
        <v>10</v>
      </c>
      <c r="I557" s="251"/>
      <c r="J557" s="252">
        <f>ROUND(I557*H557,2)</f>
        <v>0</v>
      </c>
      <c r="K557" s="248" t="s">
        <v>143</v>
      </c>
      <c r="L557" s="253"/>
      <c r="M557" s="254" t="s">
        <v>19</v>
      </c>
      <c r="N557" s="255" t="s">
        <v>42</v>
      </c>
      <c r="O557" s="86"/>
      <c r="P557" s="215">
        <f>O557*H557</f>
        <v>0</v>
      </c>
      <c r="Q557" s="215">
        <v>0.0027000000000000001</v>
      </c>
      <c r="R557" s="215">
        <f>Q557*H557</f>
        <v>0.027000000000000003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348</v>
      </c>
      <c r="AT557" s="217" t="s">
        <v>205</v>
      </c>
      <c r="AU557" s="217" t="s">
        <v>81</v>
      </c>
      <c r="AY557" s="19" t="s">
        <v>137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79</v>
      </c>
      <c r="BK557" s="218">
        <f>ROUND(I557*H557,2)</f>
        <v>0</v>
      </c>
      <c r="BL557" s="19" t="s">
        <v>248</v>
      </c>
      <c r="BM557" s="217" t="s">
        <v>1081</v>
      </c>
    </row>
    <row r="558" s="2" customFormat="1" ht="24.15" customHeight="1">
      <c r="A558" s="40"/>
      <c r="B558" s="41"/>
      <c r="C558" s="206" t="s">
        <v>1082</v>
      </c>
      <c r="D558" s="206" t="s">
        <v>139</v>
      </c>
      <c r="E558" s="207" t="s">
        <v>1083</v>
      </c>
      <c r="F558" s="208" t="s">
        <v>1084</v>
      </c>
      <c r="G558" s="209" t="s">
        <v>194</v>
      </c>
      <c r="H558" s="210">
        <v>3.887</v>
      </c>
      <c r="I558" s="211"/>
      <c r="J558" s="212">
        <f>ROUND(I558*H558,2)</f>
        <v>0</v>
      </c>
      <c r="K558" s="208" t="s">
        <v>143</v>
      </c>
      <c r="L558" s="46"/>
      <c r="M558" s="213" t="s">
        <v>19</v>
      </c>
      <c r="N558" s="214" t="s">
        <v>42</v>
      </c>
      <c r="O558" s="86"/>
      <c r="P558" s="215">
        <f>O558*H558</f>
        <v>0</v>
      </c>
      <c r="Q558" s="215">
        <v>0</v>
      </c>
      <c r="R558" s="215">
        <f>Q558*H558</f>
        <v>0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248</v>
      </c>
      <c r="AT558" s="217" t="s">
        <v>139</v>
      </c>
      <c r="AU558" s="217" t="s">
        <v>81</v>
      </c>
      <c r="AY558" s="19" t="s">
        <v>137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79</v>
      </c>
      <c r="BK558" s="218">
        <f>ROUND(I558*H558,2)</f>
        <v>0</v>
      </c>
      <c r="BL558" s="19" t="s">
        <v>248</v>
      </c>
      <c r="BM558" s="217" t="s">
        <v>1085</v>
      </c>
    </row>
    <row r="559" s="2" customFormat="1">
      <c r="A559" s="40"/>
      <c r="B559" s="41"/>
      <c r="C559" s="42"/>
      <c r="D559" s="219" t="s">
        <v>146</v>
      </c>
      <c r="E559" s="42"/>
      <c r="F559" s="220" t="s">
        <v>1086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146</v>
      </c>
      <c r="AU559" s="19" t="s">
        <v>81</v>
      </c>
    </row>
    <row r="560" s="2" customFormat="1" ht="33" customHeight="1">
      <c r="A560" s="40"/>
      <c r="B560" s="41"/>
      <c r="C560" s="206" t="s">
        <v>1087</v>
      </c>
      <c r="D560" s="206" t="s">
        <v>139</v>
      </c>
      <c r="E560" s="207" t="s">
        <v>1088</v>
      </c>
      <c r="F560" s="208" t="s">
        <v>1089</v>
      </c>
      <c r="G560" s="209" t="s">
        <v>194</v>
      </c>
      <c r="H560" s="210">
        <v>3.887</v>
      </c>
      <c r="I560" s="211"/>
      <c r="J560" s="212">
        <f>ROUND(I560*H560,2)</f>
        <v>0</v>
      </c>
      <c r="K560" s="208" t="s">
        <v>143</v>
      </c>
      <c r="L560" s="46"/>
      <c r="M560" s="213" t="s">
        <v>19</v>
      </c>
      <c r="N560" s="214" t="s">
        <v>42</v>
      </c>
      <c r="O560" s="86"/>
      <c r="P560" s="215">
        <f>O560*H560</f>
        <v>0</v>
      </c>
      <c r="Q560" s="215">
        <v>0</v>
      </c>
      <c r="R560" s="215">
        <f>Q560*H560</f>
        <v>0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248</v>
      </c>
      <c r="AT560" s="217" t="s">
        <v>139</v>
      </c>
      <c r="AU560" s="217" t="s">
        <v>81</v>
      </c>
      <c r="AY560" s="19" t="s">
        <v>137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79</v>
      </c>
      <c r="BK560" s="218">
        <f>ROUND(I560*H560,2)</f>
        <v>0</v>
      </c>
      <c r="BL560" s="19" t="s">
        <v>248</v>
      </c>
      <c r="BM560" s="217" t="s">
        <v>1090</v>
      </c>
    </row>
    <row r="561" s="2" customFormat="1">
      <c r="A561" s="40"/>
      <c r="B561" s="41"/>
      <c r="C561" s="42"/>
      <c r="D561" s="219" t="s">
        <v>146</v>
      </c>
      <c r="E561" s="42"/>
      <c r="F561" s="220" t="s">
        <v>1091</v>
      </c>
      <c r="G561" s="42"/>
      <c r="H561" s="42"/>
      <c r="I561" s="221"/>
      <c r="J561" s="42"/>
      <c r="K561" s="42"/>
      <c r="L561" s="46"/>
      <c r="M561" s="222"/>
      <c r="N561" s="22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146</v>
      </c>
      <c r="AU561" s="19" t="s">
        <v>81</v>
      </c>
    </row>
    <row r="562" s="2" customFormat="1" ht="37.8" customHeight="1">
      <c r="A562" s="40"/>
      <c r="B562" s="41"/>
      <c r="C562" s="206" t="s">
        <v>1092</v>
      </c>
      <c r="D562" s="206" t="s">
        <v>139</v>
      </c>
      <c r="E562" s="207" t="s">
        <v>1093</v>
      </c>
      <c r="F562" s="208" t="s">
        <v>1094</v>
      </c>
      <c r="G562" s="209" t="s">
        <v>194</v>
      </c>
      <c r="H562" s="210">
        <v>77.739999999999995</v>
      </c>
      <c r="I562" s="211"/>
      <c r="J562" s="212">
        <f>ROUND(I562*H562,2)</f>
        <v>0</v>
      </c>
      <c r="K562" s="208" t="s">
        <v>143</v>
      </c>
      <c r="L562" s="46"/>
      <c r="M562" s="213" t="s">
        <v>19</v>
      </c>
      <c r="N562" s="214" t="s">
        <v>42</v>
      </c>
      <c r="O562" s="86"/>
      <c r="P562" s="215">
        <f>O562*H562</f>
        <v>0</v>
      </c>
      <c r="Q562" s="215">
        <v>0</v>
      </c>
      <c r="R562" s="215">
        <f>Q562*H562</f>
        <v>0</v>
      </c>
      <c r="S562" s="215">
        <v>0</v>
      </c>
      <c r="T562" s="216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7" t="s">
        <v>248</v>
      </c>
      <c r="AT562" s="217" t="s">
        <v>139</v>
      </c>
      <c r="AU562" s="217" t="s">
        <v>81</v>
      </c>
      <c r="AY562" s="19" t="s">
        <v>137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9" t="s">
        <v>79</v>
      </c>
      <c r="BK562" s="218">
        <f>ROUND(I562*H562,2)</f>
        <v>0</v>
      </c>
      <c r="BL562" s="19" t="s">
        <v>248</v>
      </c>
      <c r="BM562" s="217" t="s">
        <v>1095</v>
      </c>
    </row>
    <row r="563" s="2" customFormat="1">
      <c r="A563" s="40"/>
      <c r="B563" s="41"/>
      <c r="C563" s="42"/>
      <c r="D563" s="219" t="s">
        <v>146</v>
      </c>
      <c r="E563" s="42"/>
      <c r="F563" s="220" t="s">
        <v>1096</v>
      </c>
      <c r="G563" s="42"/>
      <c r="H563" s="42"/>
      <c r="I563" s="221"/>
      <c r="J563" s="42"/>
      <c r="K563" s="42"/>
      <c r="L563" s="46"/>
      <c r="M563" s="222"/>
      <c r="N563" s="223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146</v>
      </c>
      <c r="AU563" s="19" t="s">
        <v>81</v>
      </c>
    </row>
    <row r="564" s="14" customFormat="1">
      <c r="A564" s="14"/>
      <c r="B564" s="235"/>
      <c r="C564" s="236"/>
      <c r="D564" s="226" t="s">
        <v>148</v>
      </c>
      <c r="E564" s="236"/>
      <c r="F564" s="238" t="s">
        <v>1097</v>
      </c>
      <c r="G564" s="236"/>
      <c r="H564" s="239">
        <v>77.739999999999995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148</v>
      </c>
      <c r="AU564" s="245" t="s">
        <v>81</v>
      </c>
      <c r="AV564" s="14" t="s">
        <v>81</v>
      </c>
      <c r="AW564" s="14" t="s">
        <v>4</v>
      </c>
      <c r="AX564" s="14" t="s">
        <v>79</v>
      </c>
      <c r="AY564" s="245" t="s">
        <v>137</v>
      </c>
    </row>
    <row r="565" s="12" customFormat="1" ht="22.8" customHeight="1">
      <c r="A565" s="12"/>
      <c r="B565" s="190"/>
      <c r="C565" s="191"/>
      <c r="D565" s="192" t="s">
        <v>70</v>
      </c>
      <c r="E565" s="204" t="s">
        <v>440</v>
      </c>
      <c r="F565" s="204" t="s">
        <v>441</v>
      </c>
      <c r="G565" s="191"/>
      <c r="H565" s="191"/>
      <c r="I565" s="194"/>
      <c r="J565" s="205">
        <f>BK565</f>
        <v>0</v>
      </c>
      <c r="K565" s="191"/>
      <c r="L565" s="196"/>
      <c r="M565" s="197"/>
      <c r="N565" s="198"/>
      <c r="O565" s="198"/>
      <c r="P565" s="199">
        <f>SUM(P566:P605)</f>
        <v>0</v>
      </c>
      <c r="Q565" s="198"/>
      <c r="R565" s="199">
        <f>SUM(R566:R605)</f>
        <v>2.4500000000000002</v>
      </c>
      <c r="S565" s="198"/>
      <c r="T565" s="200">
        <f>SUM(T566:T605)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01" t="s">
        <v>81</v>
      </c>
      <c r="AT565" s="202" t="s">
        <v>70</v>
      </c>
      <c r="AU565" s="202" t="s">
        <v>79</v>
      </c>
      <c r="AY565" s="201" t="s">
        <v>137</v>
      </c>
      <c r="BK565" s="203">
        <f>SUM(BK566:BK605)</f>
        <v>0</v>
      </c>
    </row>
    <row r="566" s="2" customFormat="1" ht="16.5" customHeight="1">
      <c r="A566" s="40"/>
      <c r="B566" s="41"/>
      <c r="C566" s="206" t="s">
        <v>1098</v>
      </c>
      <c r="D566" s="206" t="s">
        <v>139</v>
      </c>
      <c r="E566" s="207" t="s">
        <v>1099</v>
      </c>
      <c r="F566" s="208" t="s">
        <v>1100</v>
      </c>
      <c r="G566" s="209" t="s">
        <v>318</v>
      </c>
      <c r="H566" s="210">
        <v>1</v>
      </c>
      <c r="I566" s="211"/>
      <c r="J566" s="212">
        <f>ROUND(I566*H566,2)</f>
        <v>0</v>
      </c>
      <c r="K566" s="208" t="s">
        <v>351</v>
      </c>
      <c r="L566" s="46"/>
      <c r="M566" s="213" t="s">
        <v>19</v>
      </c>
      <c r="N566" s="214" t="s">
        <v>42</v>
      </c>
      <c r="O566" s="86"/>
      <c r="P566" s="215">
        <f>O566*H566</f>
        <v>0</v>
      </c>
      <c r="Q566" s="215">
        <v>0.050000000000000003</v>
      </c>
      <c r="R566" s="215">
        <f>Q566*H566</f>
        <v>0.050000000000000003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248</v>
      </c>
      <c r="AT566" s="217" t="s">
        <v>139</v>
      </c>
      <c r="AU566" s="217" t="s">
        <v>81</v>
      </c>
      <c r="AY566" s="19" t="s">
        <v>137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79</v>
      </c>
      <c r="BK566" s="218">
        <f>ROUND(I566*H566,2)</f>
        <v>0</v>
      </c>
      <c r="BL566" s="19" t="s">
        <v>248</v>
      </c>
      <c r="BM566" s="217" t="s">
        <v>1101</v>
      </c>
    </row>
    <row r="567" s="13" customFormat="1">
      <c r="A567" s="13"/>
      <c r="B567" s="224"/>
      <c r="C567" s="225"/>
      <c r="D567" s="226" t="s">
        <v>148</v>
      </c>
      <c r="E567" s="227" t="s">
        <v>19</v>
      </c>
      <c r="F567" s="228" t="s">
        <v>513</v>
      </c>
      <c r="G567" s="225"/>
      <c r="H567" s="227" t="s">
        <v>19</v>
      </c>
      <c r="I567" s="229"/>
      <c r="J567" s="225"/>
      <c r="K567" s="225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148</v>
      </c>
      <c r="AU567" s="234" t="s">
        <v>81</v>
      </c>
      <c r="AV567" s="13" t="s">
        <v>79</v>
      </c>
      <c r="AW567" s="13" t="s">
        <v>33</v>
      </c>
      <c r="AX567" s="13" t="s">
        <v>71</v>
      </c>
      <c r="AY567" s="234" t="s">
        <v>137</v>
      </c>
    </row>
    <row r="568" s="14" customFormat="1">
      <c r="A568" s="14"/>
      <c r="B568" s="235"/>
      <c r="C568" s="236"/>
      <c r="D568" s="226" t="s">
        <v>148</v>
      </c>
      <c r="E568" s="237" t="s">
        <v>19</v>
      </c>
      <c r="F568" s="238" t="s">
        <v>79</v>
      </c>
      <c r="G568" s="236"/>
      <c r="H568" s="239">
        <v>1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148</v>
      </c>
      <c r="AU568" s="245" t="s">
        <v>81</v>
      </c>
      <c r="AV568" s="14" t="s">
        <v>81</v>
      </c>
      <c r="AW568" s="14" t="s">
        <v>33</v>
      </c>
      <c r="AX568" s="14" t="s">
        <v>79</v>
      </c>
      <c r="AY568" s="245" t="s">
        <v>137</v>
      </c>
    </row>
    <row r="569" s="2" customFormat="1" ht="16.5" customHeight="1">
      <c r="A569" s="40"/>
      <c r="B569" s="41"/>
      <c r="C569" s="206" t="s">
        <v>1102</v>
      </c>
      <c r="D569" s="206" t="s">
        <v>139</v>
      </c>
      <c r="E569" s="207" t="s">
        <v>1103</v>
      </c>
      <c r="F569" s="208" t="s">
        <v>1104</v>
      </c>
      <c r="G569" s="209" t="s">
        <v>318</v>
      </c>
      <c r="H569" s="210">
        <v>1</v>
      </c>
      <c r="I569" s="211"/>
      <c r="J569" s="212">
        <f>ROUND(I569*H569,2)</f>
        <v>0</v>
      </c>
      <c r="K569" s="208" t="s">
        <v>351</v>
      </c>
      <c r="L569" s="46"/>
      <c r="M569" s="213" t="s">
        <v>19</v>
      </c>
      <c r="N569" s="214" t="s">
        <v>42</v>
      </c>
      <c r="O569" s="86"/>
      <c r="P569" s="215">
        <f>O569*H569</f>
        <v>0</v>
      </c>
      <c r="Q569" s="215">
        <v>0.050000000000000003</v>
      </c>
      <c r="R569" s="215">
        <f>Q569*H569</f>
        <v>0.050000000000000003</v>
      </c>
      <c r="S569" s="215">
        <v>0</v>
      </c>
      <c r="T569" s="21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7" t="s">
        <v>248</v>
      </c>
      <c r="AT569" s="217" t="s">
        <v>139</v>
      </c>
      <c r="AU569" s="217" t="s">
        <v>81</v>
      </c>
      <c r="AY569" s="19" t="s">
        <v>137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9" t="s">
        <v>79</v>
      </c>
      <c r="BK569" s="218">
        <f>ROUND(I569*H569,2)</f>
        <v>0</v>
      </c>
      <c r="BL569" s="19" t="s">
        <v>248</v>
      </c>
      <c r="BM569" s="217" t="s">
        <v>1105</v>
      </c>
    </row>
    <row r="570" s="13" customFormat="1">
      <c r="A570" s="13"/>
      <c r="B570" s="224"/>
      <c r="C570" s="225"/>
      <c r="D570" s="226" t="s">
        <v>148</v>
      </c>
      <c r="E570" s="227" t="s">
        <v>19</v>
      </c>
      <c r="F570" s="228" t="s">
        <v>513</v>
      </c>
      <c r="G570" s="225"/>
      <c r="H570" s="227" t="s">
        <v>19</v>
      </c>
      <c r="I570" s="229"/>
      <c r="J570" s="225"/>
      <c r="K570" s="225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148</v>
      </c>
      <c r="AU570" s="234" t="s">
        <v>81</v>
      </c>
      <c r="AV570" s="13" t="s">
        <v>79</v>
      </c>
      <c r="AW570" s="13" t="s">
        <v>33</v>
      </c>
      <c r="AX570" s="13" t="s">
        <v>71</v>
      </c>
      <c r="AY570" s="234" t="s">
        <v>137</v>
      </c>
    </row>
    <row r="571" s="14" customFormat="1">
      <c r="A571" s="14"/>
      <c r="B571" s="235"/>
      <c r="C571" s="236"/>
      <c r="D571" s="226" t="s">
        <v>148</v>
      </c>
      <c r="E571" s="237" t="s">
        <v>19</v>
      </c>
      <c r="F571" s="238" t="s">
        <v>79</v>
      </c>
      <c r="G571" s="236"/>
      <c r="H571" s="239">
        <v>1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148</v>
      </c>
      <c r="AU571" s="245" t="s">
        <v>81</v>
      </c>
      <c r="AV571" s="14" t="s">
        <v>81</v>
      </c>
      <c r="AW571" s="14" t="s">
        <v>33</v>
      </c>
      <c r="AX571" s="14" t="s">
        <v>79</v>
      </c>
      <c r="AY571" s="245" t="s">
        <v>137</v>
      </c>
    </row>
    <row r="572" s="2" customFormat="1" ht="16.5" customHeight="1">
      <c r="A572" s="40"/>
      <c r="B572" s="41"/>
      <c r="C572" s="206" t="s">
        <v>1106</v>
      </c>
      <c r="D572" s="206" t="s">
        <v>139</v>
      </c>
      <c r="E572" s="207" t="s">
        <v>1107</v>
      </c>
      <c r="F572" s="208" t="s">
        <v>1108</v>
      </c>
      <c r="G572" s="209" t="s">
        <v>318</v>
      </c>
      <c r="H572" s="210">
        <v>2</v>
      </c>
      <c r="I572" s="211"/>
      <c r="J572" s="212">
        <f>ROUND(I572*H572,2)</f>
        <v>0</v>
      </c>
      <c r="K572" s="208" t="s">
        <v>351</v>
      </c>
      <c r="L572" s="46"/>
      <c r="M572" s="213" t="s">
        <v>19</v>
      </c>
      <c r="N572" s="214" t="s">
        <v>42</v>
      </c>
      <c r="O572" s="86"/>
      <c r="P572" s="215">
        <f>O572*H572</f>
        <v>0</v>
      </c>
      <c r="Q572" s="215">
        <v>0.050000000000000003</v>
      </c>
      <c r="R572" s="215">
        <f>Q572*H572</f>
        <v>0.10000000000000001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248</v>
      </c>
      <c r="AT572" s="217" t="s">
        <v>139</v>
      </c>
      <c r="AU572" s="217" t="s">
        <v>81</v>
      </c>
      <c r="AY572" s="19" t="s">
        <v>137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79</v>
      </c>
      <c r="BK572" s="218">
        <f>ROUND(I572*H572,2)</f>
        <v>0</v>
      </c>
      <c r="BL572" s="19" t="s">
        <v>248</v>
      </c>
      <c r="BM572" s="217" t="s">
        <v>1109</v>
      </c>
    </row>
    <row r="573" s="13" customFormat="1">
      <c r="A573" s="13"/>
      <c r="B573" s="224"/>
      <c r="C573" s="225"/>
      <c r="D573" s="226" t="s">
        <v>148</v>
      </c>
      <c r="E573" s="227" t="s">
        <v>19</v>
      </c>
      <c r="F573" s="228" t="s">
        <v>513</v>
      </c>
      <c r="G573" s="225"/>
      <c r="H573" s="227" t="s">
        <v>19</v>
      </c>
      <c r="I573" s="229"/>
      <c r="J573" s="225"/>
      <c r="K573" s="225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148</v>
      </c>
      <c r="AU573" s="234" t="s">
        <v>81</v>
      </c>
      <c r="AV573" s="13" t="s">
        <v>79</v>
      </c>
      <c r="AW573" s="13" t="s">
        <v>33</v>
      </c>
      <c r="AX573" s="13" t="s">
        <v>71</v>
      </c>
      <c r="AY573" s="234" t="s">
        <v>137</v>
      </c>
    </row>
    <row r="574" s="14" customFormat="1">
      <c r="A574" s="14"/>
      <c r="B574" s="235"/>
      <c r="C574" s="236"/>
      <c r="D574" s="226" t="s">
        <v>148</v>
      </c>
      <c r="E574" s="237" t="s">
        <v>19</v>
      </c>
      <c r="F574" s="238" t="s">
        <v>81</v>
      </c>
      <c r="G574" s="236"/>
      <c r="H574" s="239">
        <v>2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148</v>
      </c>
      <c r="AU574" s="245" t="s">
        <v>81</v>
      </c>
      <c r="AV574" s="14" t="s">
        <v>81</v>
      </c>
      <c r="AW574" s="14" t="s">
        <v>33</v>
      </c>
      <c r="AX574" s="14" t="s">
        <v>79</v>
      </c>
      <c r="AY574" s="245" t="s">
        <v>137</v>
      </c>
    </row>
    <row r="575" s="2" customFormat="1" ht="16.5" customHeight="1">
      <c r="A575" s="40"/>
      <c r="B575" s="41"/>
      <c r="C575" s="206" t="s">
        <v>1110</v>
      </c>
      <c r="D575" s="206" t="s">
        <v>139</v>
      </c>
      <c r="E575" s="207" t="s">
        <v>1111</v>
      </c>
      <c r="F575" s="208" t="s">
        <v>1112</v>
      </c>
      <c r="G575" s="209" t="s">
        <v>318</v>
      </c>
      <c r="H575" s="210">
        <v>4</v>
      </c>
      <c r="I575" s="211"/>
      <c r="J575" s="212">
        <f>ROUND(I575*H575,2)</f>
        <v>0</v>
      </c>
      <c r="K575" s="208" t="s">
        <v>351</v>
      </c>
      <c r="L575" s="46"/>
      <c r="M575" s="213" t="s">
        <v>19</v>
      </c>
      <c r="N575" s="214" t="s">
        <v>42</v>
      </c>
      <c r="O575" s="86"/>
      <c r="P575" s="215">
        <f>O575*H575</f>
        <v>0</v>
      </c>
      <c r="Q575" s="215">
        <v>0.050000000000000003</v>
      </c>
      <c r="R575" s="215">
        <f>Q575*H575</f>
        <v>0.20000000000000001</v>
      </c>
      <c r="S575" s="215">
        <v>0</v>
      </c>
      <c r="T575" s="21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7" t="s">
        <v>248</v>
      </c>
      <c r="AT575" s="217" t="s">
        <v>139</v>
      </c>
      <c r="AU575" s="217" t="s">
        <v>81</v>
      </c>
      <c r="AY575" s="19" t="s">
        <v>137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9" t="s">
        <v>79</v>
      </c>
      <c r="BK575" s="218">
        <f>ROUND(I575*H575,2)</f>
        <v>0</v>
      </c>
      <c r="BL575" s="19" t="s">
        <v>248</v>
      </c>
      <c r="BM575" s="217" t="s">
        <v>1113</v>
      </c>
    </row>
    <row r="576" s="13" customFormat="1">
      <c r="A576" s="13"/>
      <c r="B576" s="224"/>
      <c r="C576" s="225"/>
      <c r="D576" s="226" t="s">
        <v>148</v>
      </c>
      <c r="E576" s="227" t="s">
        <v>19</v>
      </c>
      <c r="F576" s="228" t="s">
        <v>513</v>
      </c>
      <c r="G576" s="225"/>
      <c r="H576" s="227" t="s">
        <v>19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148</v>
      </c>
      <c r="AU576" s="234" t="s">
        <v>81</v>
      </c>
      <c r="AV576" s="13" t="s">
        <v>79</v>
      </c>
      <c r="AW576" s="13" t="s">
        <v>33</v>
      </c>
      <c r="AX576" s="13" t="s">
        <v>71</v>
      </c>
      <c r="AY576" s="234" t="s">
        <v>137</v>
      </c>
    </row>
    <row r="577" s="14" customFormat="1">
      <c r="A577" s="14"/>
      <c r="B577" s="235"/>
      <c r="C577" s="236"/>
      <c r="D577" s="226" t="s">
        <v>148</v>
      </c>
      <c r="E577" s="237" t="s">
        <v>19</v>
      </c>
      <c r="F577" s="238" t="s">
        <v>144</v>
      </c>
      <c r="G577" s="236"/>
      <c r="H577" s="239">
        <v>4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148</v>
      </c>
      <c r="AU577" s="245" t="s">
        <v>81</v>
      </c>
      <c r="AV577" s="14" t="s">
        <v>81</v>
      </c>
      <c r="AW577" s="14" t="s">
        <v>33</v>
      </c>
      <c r="AX577" s="14" t="s">
        <v>79</v>
      </c>
      <c r="AY577" s="245" t="s">
        <v>137</v>
      </c>
    </row>
    <row r="578" s="2" customFormat="1" ht="16.5" customHeight="1">
      <c r="A578" s="40"/>
      <c r="B578" s="41"/>
      <c r="C578" s="206" t="s">
        <v>1114</v>
      </c>
      <c r="D578" s="206" t="s">
        <v>139</v>
      </c>
      <c r="E578" s="207" t="s">
        <v>1115</v>
      </c>
      <c r="F578" s="208" t="s">
        <v>1116</v>
      </c>
      <c r="G578" s="209" t="s">
        <v>318</v>
      </c>
      <c r="H578" s="210">
        <v>1</v>
      </c>
      <c r="I578" s="211"/>
      <c r="J578" s="212">
        <f>ROUND(I578*H578,2)</f>
        <v>0</v>
      </c>
      <c r="K578" s="208" t="s">
        <v>351</v>
      </c>
      <c r="L578" s="46"/>
      <c r="M578" s="213" t="s">
        <v>19</v>
      </c>
      <c r="N578" s="214" t="s">
        <v>42</v>
      </c>
      <c r="O578" s="86"/>
      <c r="P578" s="215">
        <f>O578*H578</f>
        <v>0</v>
      </c>
      <c r="Q578" s="215">
        <v>0.050000000000000003</v>
      </c>
      <c r="R578" s="215">
        <f>Q578*H578</f>
        <v>0.050000000000000003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248</v>
      </c>
      <c r="AT578" s="217" t="s">
        <v>139</v>
      </c>
      <c r="AU578" s="217" t="s">
        <v>81</v>
      </c>
      <c r="AY578" s="19" t="s">
        <v>137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79</v>
      </c>
      <c r="BK578" s="218">
        <f>ROUND(I578*H578,2)</f>
        <v>0</v>
      </c>
      <c r="BL578" s="19" t="s">
        <v>248</v>
      </c>
      <c r="BM578" s="217" t="s">
        <v>1117</v>
      </c>
    </row>
    <row r="579" s="13" customFormat="1">
      <c r="A579" s="13"/>
      <c r="B579" s="224"/>
      <c r="C579" s="225"/>
      <c r="D579" s="226" t="s">
        <v>148</v>
      </c>
      <c r="E579" s="227" t="s">
        <v>19</v>
      </c>
      <c r="F579" s="228" t="s">
        <v>513</v>
      </c>
      <c r="G579" s="225"/>
      <c r="H579" s="227" t="s">
        <v>19</v>
      </c>
      <c r="I579" s="229"/>
      <c r="J579" s="225"/>
      <c r="K579" s="225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148</v>
      </c>
      <c r="AU579" s="234" t="s">
        <v>81</v>
      </c>
      <c r="AV579" s="13" t="s">
        <v>79</v>
      </c>
      <c r="AW579" s="13" t="s">
        <v>33</v>
      </c>
      <c r="AX579" s="13" t="s">
        <v>71</v>
      </c>
      <c r="AY579" s="234" t="s">
        <v>137</v>
      </c>
    </row>
    <row r="580" s="14" customFormat="1">
      <c r="A580" s="14"/>
      <c r="B580" s="235"/>
      <c r="C580" s="236"/>
      <c r="D580" s="226" t="s">
        <v>148</v>
      </c>
      <c r="E580" s="237" t="s">
        <v>19</v>
      </c>
      <c r="F580" s="238" t="s">
        <v>79</v>
      </c>
      <c r="G580" s="236"/>
      <c r="H580" s="239">
        <v>1</v>
      </c>
      <c r="I580" s="240"/>
      <c r="J580" s="236"/>
      <c r="K580" s="236"/>
      <c r="L580" s="241"/>
      <c r="M580" s="242"/>
      <c r="N580" s="243"/>
      <c r="O580" s="243"/>
      <c r="P580" s="243"/>
      <c r="Q580" s="243"/>
      <c r="R580" s="243"/>
      <c r="S580" s="243"/>
      <c r="T580" s="24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5" t="s">
        <v>148</v>
      </c>
      <c r="AU580" s="245" t="s">
        <v>81</v>
      </c>
      <c r="AV580" s="14" t="s">
        <v>81</v>
      </c>
      <c r="AW580" s="14" t="s">
        <v>33</v>
      </c>
      <c r="AX580" s="14" t="s">
        <v>79</v>
      </c>
      <c r="AY580" s="245" t="s">
        <v>137</v>
      </c>
    </row>
    <row r="581" s="2" customFormat="1" ht="16.5" customHeight="1">
      <c r="A581" s="40"/>
      <c r="B581" s="41"/>
      <c r="C581" s="206" t="s">
        <v>1118</v>
      </c>
      <c r="D581" s="206" t="s">
        <v>139</v>
      </c>
      <c r="E581" s="207" t="s">
        <v>1119</v>
      </c>
      <c r="F581" s="208" t="s">
        <v>1120</v>
      </c>
      <c r="G581" s="209" t="s">
        <v>318</v>
      </c>
      <c r="H581" s="210">
        <v>20</v>
      </c>
      <c r="I581" s="211"/>
      <c r="J581" s="212">
        <f>ROUND(I581*H581,2)</f>
        <v>0</v>
      </c>
      <c r="K581" s="208" t="s">
        <v>351</v>
      </c>
      <c r="L581" s="46"/>
      <c r="M581" s="213" t="s">
        <v>19</v>
      </c>
      <c r="N581" s="214" t="s">
        <v>42</v>
      </c>
      <c r="O581" s="86"/>
      <c r="P581" s="215">
        <f>O581*H581</f>
        <v>0</v>
      </c>
      <c r="Q581" s="215">
        <v>0.050000000000000003</v>
      </c>
      <c r="R581" s="215">
        <f>Q581*H581</f>
        <v>1</v>
      </c>
      <c r="S581" s="215">
        <v>0</v>
      </c>
      <c r="T581" s="21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7" t="s">
        <v>248</v>
      </c>
      <c r="AT581" s="217" t="s">
        <v>139</v>
      </c>
      <c r="AU581" s="217" t="s">
        <v>81</v>
      </c>
      <c r="AY581" s="19" t="s">
        <v>137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9" t="s">
        <v>79</v>
      </c>
      <c r="BK581" s="218">
        <f>ROUND(I581*H581,2)</f>
        <v>0</v>
      </c>
      <c r="BL581" s="19" t="s">
        <v>248</v>
      </c>
      <c r="BM581" s="217" t="s">
        <v>1121</v>
      </c>
    </row>
    <row r="582" s="13" customFormat="1">
      <c r="A582" s="13"/>
      <c r="B582" s="224"/>
      <c r="C582" s="225"/>
      <c r="D582" s="226" t="s">
        <v>148</v>
      </c>
      <c r="E582" s="227" t="s">
        <v>19</v>
      </c>
      <c r="F582" s="228" t="s">
        <v>513</v>
      </c>
      <c r="G582" s="225"/>
      <c r="H582" s="227" t="s">
        <v>19</v>
      </c>
      <c r="I582" s="229"/>
      <c r="J582" s="225"/>
      <c r="K582" s="225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148</v>
      </c>
      <c r="AU582" s="234" t="s">
        <v>81</v>
      </c>
      <c r="AV582" s="13" t="s">
        <v>79</v>
      </c>
      <c r="AW582" s="13" t="s">
        <v>33</v>
      </c>
      <c r="AX582" s="13" t="s">
        <v>71</v>
      </c>
      <c r="AY582" s="234" t="s">
        <v>137</v>
      </c>
    </row>
    <row r="583" s="14" customFormat="1">
      <c r="A583" s="14"/>
      <c r="B583" s="235"/>
      <c r="C583" s="236"/>
      <c r="D583" s="226" t="s">
        <v>148</v>
      </c>
      <c r="E583" s="237" t="s">
        <v>19</v>
      </c>
      <c r="F583" s="238" t="s">
        <v>272</v>
      </c>
      <c r="G583" s="236"/>
      <c r="H583" s="239">
        <v>20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5" t="s">
        <v>148</v>
      </c>
      <c r="AU583" s="245" t="s">
        <v>81</v>
      </c>
      <c r="AV583" s="14" t="s">
        <v>81</v>
      </c>
      <c r="AW583" s="14" t="s">
        <v>33</v>
      </c>
      <c r="AX583" s="14" t="s">
        <v>79</v>
      </c>
      <c r="AY583" s="245" t="s">
        <v>137</v>
      </c>
    </row>
    <row r="584" s="2" customFormat="1" ht="16.5" customHeight="1">
      <c r="A584" s="40"/>
      <c r="B584" s="41"/>
      <c r="C584" s="206" t="s">
        <v>1122</v>
      </c>
      <c r="D584" s="206" t="s">
        <v>139</v>
      </c>
      <c r="E584" s="207" t="s">
        <v>1123</v>
      </c>
      <c r="F584" s="208" t="s">
        <v>1124</v>
      </c>
      <c r="G584" s="209" t="s">
        <v>318</v>
      </c>
      <c r="H584" s="210">
        <v>1</v>
      </c>
      <c r="I584" s="211"/>
      <c r="J584" s="212">
        <f>ROUND(I584*H584,2)</f>
        <v>0</v>
      </c>
      <c r="K584" s="208" t="s">
        <v>351</v>
      </c>
      <c r="L584" s="46"/>
      <c r="M584" s="213" t="s">
        <v>19</v>
      </c>
      <c r="N584" s="214" t="s">
        <v>42</v>
      </c>
      <c r="O584" s="86"/>
      <c r="P584" s="215">
        <f>O584*H584</f>
        <v>0</v>
      </c>
      <c r="Q584" s="215">
        <v>0.050000000000000003</v>
      </c>
      <c r="R584" s="215">
        <f>Q584*H584</f>
        <v>0.050000000000000003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248</v>
      </c>
      <c r="AT584" s="217" t="s">
        <v>139</v>
      </c>
      <c r="AU584" s="217" t="s">
        <v>81</v>
      </c>
      <c r="AY584" s="19" t="s">
        <v>137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79</v>
      </c>
      <c r="BK584" s="218">
        <f>ROUND(I584*H584,2)</f>
        <v>0</v>
      </c>
      <c r="BL584" s="19" t="s">
        <v>248</v>
      </c>
      <c r="BM584" s="217" t="s">
        <v>1125</v>
      </c>
    </row>
    <row r="585" s="13" customFormat="1">
      <c r="A585" s="13"/>
      <c r="B585" s="224"/>
      <c r="C585" s="225"/>
      <c r="D585" s="226" t="s">
        <v>148</v>
      </c>
      <c r="E585" s="227" t="s">
        <v>19</v>
      </c>
      <c r="F585" s="228" t="s">
        <v>513</v>
      </c>
      <c r="G585" s="225"/>
      <c r="H585" s="227" t="s">
        <v>19</v>
      </c>
      <c r="I585" s="229"/>
      <c r="J585" s="225"/>
      <c r="K585" s="225"/>
      <c r="L585" s="230"/>
      <c r="M585" s="231"/>
      <c r="N585" s="232"/>
      <c r="O585" s="232"/>
      <c r="P585" s="232"/>
      <c r="Q585" s="232"/>
      <c r="R585" s="232"/>
      <c r="S585" s="232"/>
      <c r="T585" s="23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4" t="s">
        <v>148</v>
      </c>
      <c r="AU585" s="234" t="s">
        <v>81</v>
      </c>
      <c r="AV585" s="13" t="s">
        <v>79</v>
      </c>
      <c r="AW585" s="13" t="s">
        <v>33</v>
      </c>
      <c r="AX585" s="13" t="s">
        <v>71</v>
      </c>
      <c r="AY585" s="234" t="s">
        <v>137</v>
      </c>
    </row>
    <row r="586" s="14" customFormat="1">
      <c r="A586" s="14"/>
      <c r="B586" s="235"/>
      <c r="C586" s="236"/>
      <c r="D586" s="226" t="s">
        <v>148</v>
      </c>
      <c r="E586" s="237" t="s">
        <v>19</v>
      </c>
      <c r="F586" s="238" t="s">
        <v>79</v>
      </c>
      <c r="G586" s="236"/>
      <c r="H586" s="239">
        <v>1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5" t="s">
        <v>148</v>
      </c>
      <c r="AU586" s="245" t="s">
        <v>81</v>
      </c>
      <c r="AV586" s="14" t="s">
        <v>81</v>
      </c>
      <c r="AW586" s="14" t="s">
        <v>33</v>
      </c>
      <c r="AX586" s="14" t="s">
        <v>79</v>
      </c>
      <c r="AY586" s="245" t="s">
        <v>137</v>
      </c>
    </row>
    <row r="587" s="2" customFormat="1" ht="16.5" customHeight="1">
      <c r="A587" s="40"/>
      <c r="B587" s="41"/>
      <c r="C587" s="206" t="s">
        <v>1126</v>
      </c>
      <c r="D587" s="206" t="s">
        <v>139</v>
      </c>
      <c r="E587" s="207" t="s">
        <v>1127</v>
      </c>
      <c r="F587" s="208" t="s">
        <v>1128</v>
      </c>
      <c r="G587" s="209" t="s">
        <v>318</v>
      </c>
      <c r="H587" s="210">
        <v>1</v>
      </c>
      <c r="I587" s="211"/>
      <c r="J587" s="212">
        <f>ROUND(I587*H587,2)</f>
        <v>0</v>
      </c>
      <c r="K587" s="208" t="s">
        <v>351</v>
      </c>
      <c r="L587" s="46"/>
      <c r="M587" s="213" t="s">
        <v>19</v>
      </c>
      <c r="N587" s="214" t="s">
        <v>42</v>
      </c>
      <c r="O587" s="86"/>
      <c r="P587" s="215">
        <f>O587*H587</f>
        <v>0</v>
      </c>
      <c r="Q587" s="215">
        <v>0.050000000000000003</v>
      </c>
      <c r="R587" s="215">
        <f>Q587*H587</f>
        <v>0.050000000000000003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248</v>
      </c>
      <c r="AT587" s="217" t="s">
        <v>139</v>
      </c>
      <c r="AU587" s="217" t="s">
        <v>81</v>
      </c>
      <c r="AY587" s="19" t="s">
        <v>137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79</v>
      </c>
      <c r="BK587" s="218">
        <f>ROUND(I587*H587,2)</f>
        <v>0</v>
      </c>
      <c r="BL587" s="19" t="s">
        <v>248</v>
      </c>
      <c r="BM587" s="217" t="s">
        <v>1129</v>
      </c>
    </row>
    <row r="588" s="13" customFormat="1">
      <c r="A588" s="13"/>
      <c r="B588" s="224"/>
      <c r="C588" s="225"/>
      <c r="D588" s="226" t="s">
        <v>148</v>
      </c>
      <c r="E588" s="227" t="s">
        <v>19</v>
      </c>
      <c r="F588" s="228" t="s">
        <v>513</v>
      </c>
      <c r="G588" s="225"/>
      <c r="H588" s="227" t="s">
        <v>19</v>
      </c>
      <c r="I588" s="229"/>
      <c r="J588" s="225"/>
      <c r="K588" s="225"/>
      <c r="L588" s="230"/>
      <c r="M588" s="231"/>
      <c r="N588" s="232"/>
      <c r="O588" s="232"/>
      <c r="P588" s="232"/>
      <c r="Q588" s="232"/>
      <c r="R588" s="232"/>
      <c r="S588" s="232"/>
      <c r="T588" s="23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4" t="s">
        <v>148</v>
      </c>
      <c r="AU588" s="234" t="s">
        <v>81</v>
      </c>
      <c r="AV588" s="13" t="s">
        <v>79</v>
      </c>
      <c r="AW588" s="13" t="s">
        <v>33</v>
      </c>
      <c r="AX588" s="13" t="s">
        <v>71</v>
      </c>
      <c r="AY588" s="234" t="s">
        <v>137</v>
      </c>
    </row>
    <row r="589" s="14" customFormat="1">
      <c r="A589" s="14"/>
      <c r="B589" s="235"/>
      <c r="C589" s="236"/>
      <c r="D589" s="226" t="s">
        <v>148</v>
      </c>
      <c r="E589" s="237" t="s">
        <v>19</v>
      </c>
      <c r="F589" s="238" t="s">
        <v>79</v>
      </c>
      <c r="G589" s="236"/>
      <c r="H589" s="239">
        <v>1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5" t="s">
        <v>148</v>
      </c>
      <c r="AU589" s="245" t="s">
        <v>81</v>
      </c>
      <c r="AV589" s="14" t="s">
        <v>81</v>
      </c>
      <c r="AW589" s="14" t="s">
        <v>33</v>
      </c>
      <c r="AX589" s="14" t="s">
        <v>79</v>
      </c>
      <c r="AY589" s="245" t="s">
        <v>137</v>
      </c>
    </row>
    <row r="590" s="2" customFormat="1" ht="16.5" customHeight="1">
      <c r="A590" s="40"/>
      <c r="B590" s="41"/>
      <c r="C590" s="206" t="s">
        <v>1130</v>
      </c>
      <c r="D590" s="206" t="s">
        <v>139</v>
      </c>
      <c r="E590" s="207" t="s">
        <v>1131</v>
      </c>
      <c r="F590" s="208" t="s">
        <v>1132</v>
      </c>
      <c r="G590" s="209" t="s">
        <v>318</v>
      </c>
      <c r="H590" s="210">
        <v>2</v>
      </c>
      <c r="I590" s="211"/>
      <c r="J590" s="212">
        <f>ROUND(I590*H590,2)</f>
        <v>0</v>
      </c>
      <c r="K590" s="208" t="s">
        <v>351</v>
      </c>
      <c r="L590" s="46"/>
      <c r="M590" s="213" t="s">
        <v>19</v>
      </c>
      <c r="N590" s="214" t="s">
        <v>42</v>
      </c>
      <c r="O590" s="86"/>
      <c r="P590" s="215">
        <f>O590*H590</f>
        <v>0</v>
      </c>
      <c r="Q590" s="215">
        <v>0.050000000000000003</v>
      </c>
      <c r="R590" s="215">
        <f>Q590*H590</f>
        <v>0.10000000000000001</v>
      </c>
      <c r="S590" s="215">
        <v>0</v>
      </c>
      <c r="T590" s="216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248</v>
      </c>
      <c r="AT590" s="217" t="s">
        <v>139</v>
      </c>
      <c r="AU590" s="217" t="s">
        <v>81</v>
      </c>
      <c r="AY590" s="19" t="s">
        <v>137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79</v>
      </c>
      <c r="BK590" s="218">
        <f>ROUND(I590*H590,2)</f>
        <v>0</v>
      </c>
      <c r="BL590" s="19" t="s">
        <v>248</v>
      </c>
      <c r="BM590" s="217" t="s">
        <v>1133</v>
      </c>
    </row>
    <row r="591" s="13" customFormat="1">
      <c r="A591" s="13"/>
      <c r="B591" s="224"/>
      <c r="C591" s="225"/>
      <c r="D591" s="226" t="s">
        <v>148</v>
      </c>
      <c r="E591" s="227" t="s">
        <v>19</v>
      </c>
      <c r="F591" s="228" t="s">
        <v>513</v>
      </c>
      <c r="G591" s="225"/>
      <c r="H591" s="227" t="s">
        <v>19</v>
      </c>
      <c r="I591" s="229"/>
      <c r="J591" s="225"/>
      <c r="K591" s="225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148</v>
      </c>
      <c r="AU591" s="234" t="s">
        <v>81</v>
      </c>
      <c r="AV591" s="13" t="s">
        <v>79</v>
      </c>
      <c r="AW591" s="13" t="s">
        <v>33</v>
      </c>
      <c r="AX591" s="13" t="s">
        <v>71</v>
      </c>
      <c r="AY591" s="234" t="s">
        <v>137</v>
      </c>
    </row>
    <row r="592" s="14" customFormat="1">
      <c r="A592" s="14"/>
      <c r="B592" s="235"/>
      <c r="C592" s="236"/>
      <c r="D592" s="226" t="s">
        <v>148</v>
      </c>
      <c r="E592" s="237" t="s">
        <v>19</v>
      </c>
      <c r="F592" s="238" t="s">
        <v>81</v>
      </c>
      <c r="G592" s="236"/>
      <c r="H592" s="239">
        <v>2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148</v>
      </c>
      <c r="AU592" s="245" t="s">
        <v>81</v>
      </c>
      <c r="AV592" s="14" t="s">
        <v>81</v>
      </c>
      <c r="AW592" s="14" t="s">
        <v>33</v>
      </c>
      <c r="AX592" s="14" t="s">
        <v>79</v>
      </c>
      <c r="AY592" s="245" t="s">
        <v>137</v>
      </c>
    </row>
    <row r="593" s="2" customFormat="1" ht="16.5" customHeight="1">
      <c r="A593" s="40"/>
      <c r="B593" s="41"/>
      <c r="C593" s="206" t="s">
        <v>1134</v>
      </c>
      <c r="D593" s="206" t="s">
        <v>139</v>
      </c>
      <c r="E593" s="207" t="s">
        <v>1135</v>
      </c>
      <c r="F593" s="208" t="s">
        <v>1136</v>
      </c>
      <c r="G593" s="209" t="s">
        <v>318</v>
      </c>
      <c r="H593" s="210">
        <v>4</v>
      </c>
      <c r="I593" s="211"/>
      <c r="J593" s="212">
        <f>ROUND(I593*H593,2)</f>
        <v>0</v>
      </c>
      <c r="K593" s="208" t="s">
        <v>351</v>
      </c>
      <c r="L593" s="46"/>
      <c r="M593" s="213" t="s">
        <v>19</v>
      </c>
      <c r="N593" s="214" t="s">
        <v>42</v>
      </c>
      <c r="O593" s="86"/>
      <c r="P593" s="215">
        <f>O593*H593</f>
        <v>0</v>
      </c>
      <c r="Q593" s="215">
        <v>0.050000000000000003</v>
      </c>
      <c r="R593" s="215">
        <f>Q593*H593</f>
        <v>0.20000000000000001</v>
      </c>
      <c r="S593" s="215">
        <v>0</v>
      </c>
      <c r="T593" s="216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7" t="s">
        <v>248</v>
      </c>
      <c r="AT593" s="217" t="s">
        <v>139</v>
      </c>
      <c r="AU593" s="217" t="s">
        <v>81</v>
      </c>
      <c r="AY593" s="19" t="s">
        <v>137</v>
      </c>
      <c r="BE593" s="218">
        <f>IF(N593="základní",J593,0)</f>
        <v>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9" t="s">
        <v>79</v>
      </c>
      <c r="BK593" s="218">
        <f>ROUND(I593*H593,2)</f>
        <v>0</v>
      </c>
      <c r="BL593" s="19" t="s">
        <v>248</v>
      </c>
      <c r="BM593" s="217" t="s">
        <v>1137</v>
      </c>
    </row>
    <row r="594" s="13" customFormat="1">
      <c r="A594" s="13"/>
      <c r="B594" s="224"/>
      <c r="C594" s="225"/>
      <c r="D594" s="226" t="s">
        <v>148</v>
      </c>
      <c r="E594" s="227" t="s">
        <v>19</v>
      </c>
      <c r="F594" s="228" t="s">
        <v>513</v>
      </c>
      <c r="G594" s="225"/>
      <c r="H594" s="227" t="s">
        <v>19</v>
      </c>
      <c r="I594" s="229"/>
      <c r="J594" s="225"/>
      <c r="K594" s="225"/>
      <c r="L594" s="230"/>
      <c r="M594" s="231"/>
      <c r="N594" s="232"/>
      <c r="O594" s="232"/>
      <c r="P594" s="232"/>
      <c r="Q594" s="232"/>
      <c r="R594" s="232"/>
      <c r="S594" s="232"/>
      <c r="T594" s="23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4" t="s">
        <v>148</v>
      </c>
      <c r="AU594" s="234" t="s">
        <v>81</v>
      </c>
      <c r="AV594" s="13" t="s">
        <v>79</v>
      </c>
      <c r="AW594" s="13" t="s">
        <v>33</v>
      </c>
      <c r="AX594" s="13" t="s">
        <v>71</v>
      </c>
      <c r="AY594" s="234" t="s">
        <v>137</v>
      </c>
    </row>
    <row r="595" s="14" customFormat="1">
      <c r="A595" s="14"/>
      <c r="B595" s="235"/>
      <c r="C595" s="236"/>
      <c r="D595" s="226" t="s">
        <v>148</v>
      </c>
      <c r="E595" s="237" t="s">
        <v>19</v>
      </c>
      <c r="F595" s="238" t="s">
        <v>144</v>
      </c>
      <c r="G595" s="236"/>
      <c r="H595" s="239">
        <v>4</v>
      </c>
      <c r="I595" s="240"/>
      <c r="J595" s="236"/>
      <c r="K595" s="236"/>
      <c r="L595" s="241"/>
      <c r="M595" s="242"/>
      <c r="N595" s="243"/>
      <c r="O595" s="243"/>
      <c r="P595" s="243"/>
      <c r="Q595" s="243"/>
      <c r="R595" s="243"/>
      <c r="S595" s="243"/>
      <c r="T595" s="24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5" t="s">
        <v>148</v>
      </c>
      <c r="AU595" s="245" t="s">
        <v>81</v>
      </c>
      <c r="AV595" s="14" t="s">
        <v>81</v>
      </c>
      <c r="AW595" s="14" t="s">
        <v>33</v>
      </c>
      <c r="AX595" s="14" t="s">
        <v>79</v>
      </c>
      <c r="AY595" s="245" t="s">
        <v>137</v>
      </c>
    </row>
    <row r="596" s="2" customFormat="1" ht="24.15" customHeight="1">
      <c r="A596" s="40"/>
      <c r="B596" s="41"/>
      <c r="C596" s="206" t="s">
        <v>1138</v>
      </c>
      <c r="D596" s="206" t="s">
        <v>139</v>
      </c>
      <c r="E596" s="207" t="s">
        <v>1139</v>
      </c>
      <c r="F596" s="208" t="s">
        <v>1140</v>
      </c>
      <c r="G596" s="209" t="s">
        <v>318</v>
      </c>
      <c r="H596" s="210">
        <v>4</v>
      </c>
      <c r="I596" s="211"/>
      <c r="J596" s="212">
        <f>ROUND(I596*H596,2)</f>
        <v>0</v>
      </c>
      <c r="K596" s="208" t="s">
        <v>351</v>
      </c>
      <c r="L596" s="46"/>
      <c r="M596" s="213" t="s">
        <v>19</v>
      </c>
      <c r="N596" s="214" t="s">
        <v>42</v>
      </c>
      <c r="O596" s="86"/>
      <c r="P596" s="215">
        <f>O596*H596</f>
        <v>0</v>
      </c>
      <c r="Q596" s="215">
        <v>0.14999999999999999</v>
      </c>
      <c r="R596" s="215">
        <f>Q596*H596</f>
        <v>0.59999999999999998</v>
      </c>
      <c r="S596" s="215">
        <v>0</v>
      </c>
      <c r="T596" s="216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7" t="s">
        <v>248</v>
      </c>
      <c r="AT596" s="217" t="s">
        <v>139</v>
      </c>
      <c r="AU596" s="217" t="s">
        <v>81</v>
      </c>
      <c r="AY596" s="19" t="s">
        <v>137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9" t="s">
        <v>79</v>
      </c>
      <c r="BK596" s="218">
        <f>ROUND(I596*H596,2)</f>
        <v>0</v>
      </c>
      <c r="BL596" s="19" t="s">
        <v>248</v>
      </c>
      <c r="BM596" s="217" t="s">
        <v>1141</v>
      </c>
    </row>
    <row r="597" s="13" customFormat="1">
      <c r="A597" s="13"/>
      <c r="B597" s="224"/>
      <c r="C597" s="225"/>
      <c r="D597" s="226" t="s">
        <v>148</v>
      </c>
      <c r="E597" s="227" t="s">
        <v>19</v>
      </c>
      <c r="F597" s="228" t="s">
        <v>513</v>
      </c>
      <c r="G597" s="225"/>
      <c r="H597" s="227" t="s">
        <v>19</v>
      </c>
      <c r="I597" s="229"/>
      <c r="J597" s="225"/>
      <c r="K597" s="225"/>
      <c r="L597" s="230"/>
      <c r="M597" s="231"/>
      <c r="N597" s="232"/>
      <c r="O597" s="232"/>
      <c r="P597" s="232"/>
      <c r="Q597" s="232"/>
      <c r="R597" s="232"/>
      <c r="S597" s="232"/>
      <c r="T597" s="23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4" t="s">
        <v>148</v>
      </c>
      <c r="AU597" s="234" t="s">
        <v>81</v>
      </c>
      <c r="AV597" s="13" t="s">
        <v>79</v>
      </c>
      <c r="AW597" s="13" t="s">
        <v>33</v>
      </c>
      <c r="AX597" s="13" t="s">
        <v>71</v>
      </c>
      <c r="AY597" s="234" t="s">
        <v>137</v>
      </c>
    </row>
    <row r="598" s="13" customFormat="1">
      <c r="A598" s="13"/>
      <c r="B598" s="224"/>
      <c r="C598" s="225"/>
      <c r="D598" s="226" t="s">
        <v>148</v>
      </c>
      <c r="E598" s="227" t="s">
        <v>19</v>
      </c>
      <c r="F598" s="228" t="s">
        <v>1142</v>
      </c>
      <c r="G598" s="225"/>
      <c r="H598" s="227" t="s">
        <v>19</v>
      </c>
      <c r="I598" s="229"/>
      <c r="J598" s="225"/>
      <c r="K598" s="225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148</v>
      </c>
      <c r="AU598" s="234" t="s">
        <v>81</v>
      </c>
      <c r="AV598" s="13" t="s">
        <v>79</v>
      </c>
      <c r="AW598" s="13" t="s">
        <v>33</v>
      </c>
      <c r="AX598" s="13" t="s">
        <v>71</v>
      </c>
      <c r="AY598" s="234" t="s">
        <v>137</v>
      </c>
    </row>
    <row r="599" s="14" customFormat="1">
      <c r="A599" s="14"/>
      <c r="B599" s="235"/>
      <c r="C599" s="236"/>
      <c r="D599" s="226" t="s">
        <v>148</v>
      </c>
      <c r="E599" s="237" t="s">
        <v>19</v>
      </c>
      <c r="F599" s="238" t="s">
        <v>144</v>
      </c>
      <c r="G599" s="236"/>
      <c r="H599" s="239">
        <v>4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5" t="s">
        <v>148</v>
      </c>
      <c r="AU599" s="245" t="s">
        <v>81</v>
      </c>
      <c r="AV599" s="14" t="s">
        <v>81</v>
      </c>
      <c r="AW599" s="14" t="s">
        <v>33</v>
      </c>
      <c r="AX599" s="14" t="s">
        <v>79</v>
      </c>
      <c r="AY599" s="245" t="s">
        <v>137</v>
      </c>
    </row>
    <row r="600" s="2" customFormat="1" ht="24.15" customHeight="1">
      <c r="A600" s="40"/>
      <c r="B600" s="41"/>
      <c r="C600" s="206" t="s">
        <v>1143</v>
      </c>
      <c r="D600" s="206" t="s">
        <v>139</v>
      </c>
      <c r="E600" s="207" t="s">
        <v>1144</v>
      </c>
      <c r="F600" s="208" t="s">
        <v>1145</v>
      </c>
      <c r="G600" s="209" t="s">
        <v>194</v>
      </c>
      <c r="H600" s="210">
        <v>2.4500000000000002</v>
      </c>
      <c r="I600" s="211"/>
      <c r="J600" s="212">
        <f>ROUND(I600*H600,2)</f>
        <v>0</v>
      </c>
      <c r="K600" s="208" t="s">
        <v>143</v>
      </c>
      <c r="L600" s="46"/>
      <c r="M600" s="213" t="s">
        <v>19</v>
      </c>
      <c r="N600" s="214" t="s">
        <v>42</v>
      </c>
      <c r="O600" s="86"/>
      <c r="P600" s="215">
        <f>O600*H600</f>
        <v>0</v>
      </c>
      <c r="Q600" s="215">
        <v>0</v>
      </c>
      <c r="R600" s="215">
        <f>Q600*H600</f>
        <v>0</v>
      </c>
      <c r="S600" s="215">
        <v>0</v>
      </c>
      <c r="T600" s="216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7" t="s">
        <v>248</v>
      </c>
      <c r="AT600" s="217" t="s">
        <v>139</v>
      </c>
      <c r="AU600" s="217" t="s">
        <v>81</v>
      </c>
      <c r="AY600" s="19" t="s">
        <v>137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9" t="s">
        <v>79</v>
      </c>
      <c r="BK600" s="218">
        <f>ROUND(I600*H600,2)</f>
        <v>0</v>
      </c>
      <c r="BL600" s="19" t="s">
        <v>248</v>
      </c>
      <c r="BM600" s="217" t="s">
        <v>1146</v>
      </c>
    </row>
    <row r="601" s="2" customFormat="1">
      <c r="A601" s="40"/>
      <c r="B601" s="41"/>
      <c r="C601" s="42"/>
      <c r="D601" s="219" t="s">
        <v>146</v>
      </c>
      <c r="E601" s="42"/>
      <c r="F601" s="220" t="s">
        <v>1147</v>
      </c>
      <c r="G601" s="42"/>
      <c r="H601" s="42"/>
      <c r="I601" s="221"/>
      <c r="J601" s="42"/>
      <c r="K601" s="42"/>
      <c r="L601" s="46"/>
      <c r="M601" s="222"/>
      <c r="N601" s="223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146</v>
      </c>
      <c r="AU601" s="19" t="s">
        <v>81</v>
      </c>
    </row>
    <row r="602" s="2" customFormat="1" ht="37.8" customHeight="1">
      <c r="A602" s="40"/>
      <c r="B602" s="41"/>
      <c r="C602" s="206" t="s">
        <v>1148</v>
      </c>
      <c r="D602" s="206" t="s">
        <v>139</v>
      </c>
      <c r="E602" s="207" t="s">
        <v>1149</v>
      </c>
      <c r="F602" s="208" t="s">
        <v>1150</v>
      </c>
      <c r="G602" s="209" t="s">
        <v>194</v>
      </c>
      <c r="H602" s="210">
        <v>2.4500000000000002</v>
      </c>
      <c r="I602" s="211"/>
      <c r="J602" s="212">
        <f>ROUND(I602*H602,2)</f>
        <v>0</v>
      </c>
      <c r="K602" s="208" t="s">
        <v>143</v>
      </c>
      <c r="L602" s="46"/>
      <c r="M602" s="213" t="s">
        <v>19</v>
      </c>
      <c r="N602" s="214" t="s">
        <v>42</v>
      </c>
      <c r="O602" s="86"/>
      <c r="P602" s="215">
        <f>O602*H602</f>
        <v>0</v>
      </c>
      <c r="Q602" s="215">
        <v>0</v>
      </c>
      <c r="R602" s="215">
        <f>Q602*H602</f>
        <v>0</v>
      </c>
      <c r="S602" s="215">
        <v>0</v>
      </c>
      <c r="T602" s="21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248</v>
      </c>
      <c r="AT602" s="217" t="s">
        <v>139</v>
      </c>
      <c r="AU602" s="217" t="s">
        <v>81</v>
      </c>
      <c r="AY602" s="19" t="s">
        <v>137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9" t="s">
        <v>79</v>
      </c>
      <c r="BK602" s="218">
        <f>ROUND(I602*H602,2)</f>
        <v>0</v>
      </c>
      <c r="BL602" s="19" t="s">
        <v>248</v>
      </c>
      <c r="BM602" s="217" t="s">
        <v>1151</v>
      </c>
    </row>
    <row r="603" s="2" customFormat="1">
      <c r="A603" s="40"/>
      <c r="B603" s="41"/>
      <c r="C603" s="42"/>
      <c r="D603" s="219" t="s">
        <v>146</v>
      </c>
      <c r="E603" s="42"/>
      <c r="F603" s="220" t="s">
        <v>1152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146</v>
      </c>
      <c r="AU603" s="19" t="s">
        <v>81</v>
      </c>
    </row>
    <row r="604" s="2" customFormat="1" ht="37.8" customHeight="1">
      <c r="A604" s="40"/>
      <c r="B604" s="41"/>
      <c r="C604" s="206" t="s">
        <v>1153</v>
      </c>
      <c r="D604" s="206" t="s">
        <v>139</v>
      </c>
      <c r="E604" s="207" t="s">
        <v>1154</v>
      </c>
      <c r="F604" s="208" t="s">
        <v>1155</v>
      </c>
      <c r="G604" s="209" t="s">
        <v>194</v>
      </c>
      <c r="H604" s="210">
        <v>2.4500000000000002</v>
      </c>
      <c r="I604" s="211"/>
      <c r="J604" s="212">
        <f>ROUND(I604*H604,2)</f>
        <v>0</v>
      </c>
      <c r="K604" s="208" t="s">
        <v>143</v>
      </c>
      <c r="L604" s="46"/>
      <c r="M604" s="213" t="s">
        <v>19</v>
      </c>
      <c r="N604" s="214" t="s">
        <v>42</v>
      </c>
      <c r="O604" s="86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7" t="s">
        <v>248</v>
      </c>
      <c r="AT604" s="217" t="s">
        <v>139</v>
      </c>
      <c r="AU604" s="217" t="s">
        <v>81</v>
      </c>
      <c r="AY604" s="19" t="s">
        <v>137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9" t="s">
        <v>79</v>
      </c>
      <c r="BK604" s="218">
        <f>ROUND(I604*H604,2)</f>
        <v>0</v>
      </c>
      <c r="BL604" s="19" t="s">
        <v>248</v>
      </c>
      <c r="BM604" s="217" t="s">
        <v>1156</v>
      </c>
    </row>
    <row r="605" s="2" customFormat="1">
      <c r="A605" s="40"/>
      <c r="B605" s="41"/>
      <c r="C605" s="42"/>
      <c r="D605" s="219" t="s">
        <v>146</v>
      </c>
      <c r="E605" s="42"/>
      <c r="F605" s="220" t="s">
        <v>1157</v>
      </c>
      <c r="G605" s="42"/>
      <c r="H605" s="42"/>
      <c r="I605" s="221"/>
      <c r="J605" s="42"/>
      <c r="K605" s="42"/>
      <c r="L605" s="46"/>
      <c r="M605" s="222"/>
      <c r="N605" s="223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146</v>
      </c>
      <c r="AU605" s="19" t="s">
        <v>81</v>
      </c>
    </row>
    <row r="606" s="12" customFormat="1" ht="22.8" customHeight="1">
      <c r="A606" s="12"/>
      <c r="B606" s="190"/>
      <c r="C606" s="191"/>
      <c r="D606" s="192" t="s">
        <v>70</v>
      </c>
      <c r="E606" s="204" t="s">
        <v>453</v>
      </c>
      <c r="F606" s="204" t="s">
        <v>454</v>
      </c>
      <c r="G606" s="191"/>
      <c r="H606" s="191"/>
      <c r="I606" s="194"/>
      <c r="J606" s="205">
        <f>BK606</f>
        <v>0</v>
      </c>
      <c r="K606" s="191"/>
      <c r="L606" s="196"/>
      <c r="M606" s="197"/>
      <c r="N606" s="198"/>
      <c r="O606" s="198"/>
      <c r="P606" s="199">
        <f>SUM(P607:P648)</f>
        <v>0</v>
      </c>
      <c r="Q606" s="198"/>
      <c r="R606" s="199">
        <f>SUM(R607:R648)</f>
        <v>3.3661412000000004</v>
      </c>
      <c r="S606" s="198"/>
      <c r="T606" s="200">
        <f>SUM(T607:T648)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01" t="s">
        <v>81</v>
      </c>
      <c r="AT606" s="202" t="s">
        <v>70</v>
      </c>
      <c r="AU606" s="202" t="s">
        <v>79</v>
      </c>
      <c r="AY606" s="201" t="s">
        <v>137</v>
      </c>
      <c r="BK606" s="203">
        <f>SUM(BK607:BK648)</f>
        <v>0</v>
      </c>
    </row>
    <row r="607" s="2" customFormat="1" ht="16.5" customHeight="1">
      <c r="A607" s="40"/>
      <c r="B607" s="41"/>
      <c r="C607" s="206" t="s">
        <v>1158</v>
      </c>
      <c r="D607" s="206" t="s">
        <v>139</v>
      </c>
      <c r="E607" s="207" t="s">
        <v>1159</v>
      </c>
      <c r="F607" s="208" t="s">
        <v>1160</v>
      </c>
      <c r="G607" s="209" t="s">
        <v>160</v>
      </c>
      <c r="H607" s="210">
        <v>56.68</v>
      </c>
      <c r="I607" s="211"/>
      <c r="J607" s="212">
        <f>ROUND(I607*H607,2)</f>
        <v>0</v>
      </c>
      <c r="K607" s="208" t="s">
        <v>143</v>
      </c>
      <c r="L607" s="46"/>
      <c r="M607" s="213" t="s">
        <v>19</v>
      </c>
      <c r="N607" s="214" t="s">
        <v>42</v>
      </c>
      <c r="O607" s="86"/>
      <c r="P607" s="215">
        <f>O607*H607</f>
        <v>0</v>
      </c>
      <c r="Q607" s="215">
        <v>5.0000000000000002E-05</v>
      </c>
      <c r="R607" s="215">
        <f>Q607*H607</f>
        <v>0.0028340000000000001</v>
      </c>
      <c r="S607" s="215">
        <v>0</v>
      </c>
      <c r="T607" s="216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248</v>
      </c>
      <c r="AT607" s="217" t="s">
        <v>139</v>
      </c>
      <c r="AU607" s="217" t="s">
        <v>81</v>
      </c>
      <c r="AY607" s="19" t="s">
        <v>137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9" t="s">
        <v>79</v>
      </c>
      <c r="BK607" s="218">
        <f>ROUND(I607*H607,2)</f>
        <v>0</v>
      </c>
      <c r="BL607" s="19" t="s">
        <v>248</v>
      </c>
      <c r="BM607" s="217" t="s">
        <v>1161</v>
      </c>
    </row>
    <row r="608" s="2" customFormat="1">
      <c r="A608" s="40"/>
      <c r="B608" s="41"/>
      <c r="C608" s="42"/>
      <c r="D608" s="219" t="s">
        <v>146</v>
      </c>
      <c r="E608" s="42"/>
      <c r="F608" s="220" t="s">
        <v>1162</v>
      </c>
      <c r="G608" s="42"/>
      <c r="H608" s="42"/>
      <c r="I608" s="221"/>
      <c r="J608" s="42"/>
      <c r="K608" s="42"/>
      <c r="L608" s="46"/>
      <c r="M608" s="222"/>
      <c r="N608" s="223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146</v>
      </c>
      <c r="AU608" s="19" t="s">
        <v>81</v>
      </c>
    </row>
    <row r="609" s="13" customFormat="1">
      <c r="A609" s="13"/>
      <c r="B609" s="224"/>
      <c r="C609" s="225"/>
      <c r="D609" s="226" t="s">
        <v>148</v>
      </c>
      <c r="E609" s="227" t="s">
        <v>19</v>
      </c>
      <c r="F609" s="228" t="s">
        <v>513</v>
      </c>
      <c r="G609" s="225"/>
      <c r="H609" s="227" t="s">
        <v>19</v>
      </c>
      <c r="I609" s="229"/>
      <c r="J609" s="225"/>
      <c r="K609" s="225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148</v>
      </c>
      <c r="AU609" s="234" t="s">
        <v>81</v>
      </c>
      <c r="AV609" s="13" t="s">
        <v>79</v>
      </c>
      <c r="AW609" s="13" t="s">
        <v>33</v>
      </c>
      <c r="AX609" s="13" t="s">
        <v>71</v>
      </c>
      <c r="AY609" s="234" t="s">
        <v>137</v>
      </c>
    </row>
    <row r="610" s="13" customFormat="1">
      <c r="A610" s="13"/>
      <c r="B610" s="224"/>
      <c r="C610" s="225"/>
      <c r="D610" s="226" t="s">
        <v>148</v>
      </c>
      <c r="E610" s="227" t="s">
        <v>19</v>
      </c>
      <c r="F610" s="228" t="s">
        <v>1163</v>
      </c>
      <c r="G610" s="225"/>
      <c r="H610" s="227" t="s">
        <v>19</v>
      </c>
      <c r="I610" s="229"/>
      <c r="J610" s="225"/>
      <c r="K610" s="225"/>
      <c r="L610" s="230"/>
      <c r="M610" s="231"/>
      <c r="N610" s="232"/>
      <c r="O610" s="232"/>
      <c r="P610" s="232"/>
      <c r="Q610" s="232"/>
      <c r="R610" s="232"/>
      <c r="S610" s="232"/>
      <c r="T610" s="23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4" t="s">
        <v>148</v>
      </c>
      <c r="AU610" s="234" t="s">
        <v>81</v>
      </c>
      <c r="AV610" s="13" t="s">
        <v>79</v>
      </c>
      <c r="AW610" s="13" t="s">
        <v>33</v>
      </c>
      <c r="AX610" s="13" t="s">
        <v>71</v>
      </c>
      <c r="AY610" s="234" t="s">
        <v>137</v>
      </c>
    </row>
    <row r="611" s="14" customFormat="1">
      <c r="A611" s="14"/>
      <c r="B611" s="235"/>
      <c r="C611" s="236"/>
      <c r="D611" s="226" t="s">
        <v>148</v>
      </c>
      <c r="E611" s="237" t="s">
        <v>19</v>
      </c>
      <c r="F611" s="238" t="s">
        <v>1164</v>
      </c>
      <c r="G611" s="236"/>
      <c r="H611" s="239">
        <v>49.920000000000002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5" t="s">
        <v>148</v>
      </c>
      <c r="AU611" s="245" t="s">
        <v>81</v>
      </c>
      <c r="AV611" s="14" t="s">
        <v>81</v>
      </c>
      <c r="AW611" s="14" t="s">
        <v>33</v>
      </c>
      <c r="AX611" s="14" t="s">
        <v>71</v>
      </c>
      <c r="AY611" s="245" t="s">
        <v>137</v>
      </c>
    </row>
    <row r="612" s="13" customFormat="1">
      <c r="A612" s="13"/>
      <c r="B612" s="224"/>
      <c r="C612" s="225"/>
      <c r="D612" s="226" t="s">
        <v>148</v>
      </c>
      <c r="E612" s="227" t="s">
        <v>19</v>
      </c>
      <c r="F612" s="228" t="s">
        <v>1165</v>
      </c>
      <c r="G612" s="225"/>
      <c r="H612" s="227" t="s">
        <v>19</v>
      </c>
      <c r="I612" s="229"/>
      <c r="J612" s="225"/>
      <c r="K612" s="225"/>
      <c r="L612" s="230"/>
      <c r="M612" s="231"/>
      <c r="N612" s="232"/>
      <c r="O612" s="232"/>
      <c r="P612" s="232"/>
      <c r="Q612" s="232"/>
      <c r="R612" s="232"/>
      <c r="S612" s="232"/>
      <c r="T612" s="23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4" t="s">
        <v>148</v>
      </c>
      <c r="AU612" s="234" t="s">
        <v>81</v>
      </c>
      <c r="AV612" s="13" t="s">
        <v>79</v>
      </c>
      <c r="AW612" s="13" t="s">
        <v>33</v>
      </c>
      <c r="AX612" s="13" t="s">
        <v>71</v>
      </c>
      <c r="AY612" s="234" t="s">
        <v>137</v>
      </c>
    </row>
    <row r="613" s="14" customFormat="1">
      <c r="A613" s="14"/>
      <c r="B613" s="235"/>
      <c r="C613" s="236"/>
      <c r="D613" s="226" t="s">
        <v>148</v>
      </c>
      <c r="E613" s="237" t="s">
        <v>19</v>
      </c>
      <c r="F613" s="238" t="s">
        <v>1166</v>
      </c>
      <c r="G613" s="236"/>
      <c r="H613" s="239">
        <v>6.7599999999999998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5" t="s">
        <v>148</v>
      </c>
      <c r="AU613" s="245" t="s">
        <v>81</v>
      </c>
      <c r="AV613" s="14" t="s">
        <v>81</v>
      </c>
      <c r="AW613" s="14" t="s">
        <v>33</v>
      </c>
      <c r="AX613" s="14" t="s">
        <v>71</v>
      </c>
      <c r="AY613" s="245" t="s">
        <v>137</v>
      </c>
    </row>
    <row r="614" s="15" customFormat="1">
      <c r="A614" s="15"/>
      <c r="B614" s="256"/>
      <c r="C614" s="257"/>
      <c r="D614" s="226" t="s">
        <v>148</v>
      </c>
      <c r="E614" s="258" t="s">
        <v>19</v>
      </c>
      <c r="F614" s="259" t="s">
        <v>220</v>
      </c>
      <c r="G614" s="257"/>
      <c r="H614" s="260">
        <v>56.68</v>
      </c>
      <c r="I614" s="261"/>
      <c r="J614" s="257"/>
      <c r="K614" s="257"/>
      <c r="L614" s="262"/>
      <c r="M614" s="263"/>
      <c r="N614" s="264"/>
      <c r="O614" s="264"/>
      <c r="P614" s="264"/>
      <c r="Q614" s="264"/>
      <c r="R614" s="264"/>
      <c r="S614" s="264"/>
      <c r="T614" s="26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6" t="s">
        <v>148</v>
      </c>
      <c r="AU614" s="266" t="s">
        <v>81</v>
      </c>
      <c r="AV614" s="15" t="s">
        <v>144</v>
      </c>
      <c r="AW614" s="15" t="s">
        <v>33</v>
      </c>
      <c r="AX614" s="15" t="s">
        <v>79</v>
      </c>
      <c r="AY614" s="266" t="s">
        <v>137</v>
      </c>
    </row>
    <row r="615" s="2" customFormat="1" ht="16.5" customHeight="1">
      <c r="A615" s="40"/>
      <c r="B615" s="41"/>
      <c r="C615" s="246" t="s">
        <v>1167</v>
      </c>
      <c r="D615" s="246" t="s">
        <v>205</v>
      </c>
      <c r="E615" s="247" t="s">
        <v>1168</v>
      </c>
      <c r="F615" s="248" t="s">
        <v>1169</v>
      </c>
      <c r="G615" s="249" t="s">
        <v>318</v>
      </c>
      <c r="H615" s="250">
        <v>8</v>
      </c>
      <c r="I615" s="251"/>
      <c r="J615" s="252">
        <f>ROUND(I615*H615,2)</f>
        <v>0</v>
      </c>
      <c r="K615" s="248" t="s">
        <v>351</v>
      </c>
      <c r="L615" s="253"/>
      <c r="M615" s="254" t="s">
        <v>19</v>
      </c>
      <c r="N615" s="255" t="s">
        <v>42</v>
      </c>
      <c r="O615" s="86"/>
      <c r="P615" s="215">
        <f>O615*H615</f>
        <v>0</v>
      </c>
      <c r="Q615" s="215">
        <v>0.29999999999999999</v>
      </c>
      <c r="R615" s="215">
        <f>Q615*H615</f>
        <v>2.3999999999999999</v>
      </c>
      <c r="S615" s="215">
        <v>0</v>
      </c>
      <c r="T615" s="216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7" t="s">
        <v>348</v>
      </c>
      <c r="AT615" s="217" t="s">
        <v>205</v>
      </c>
      <c r="AU615" s="217" t="s">
        <v>81</v>
      </c>
      <c r="AY615" s="19" t="s">
        <v>137</v>
      </c>
      <c r="BE615" s="218">
        <f>IF(N615="základní",J615,0)</f>
        <v>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19" t="s">
        <v>79</v>
      </c>
      <c r="BK615" s="218">
        <f>ROUND(I615*H615,2)</f>
        <v>0</v>
      </c>
      <c r="BL615" s="19" t="s">
        <v>248</v>
      </c>
      <c r="BM615" s="217" t="s">
        <v>1170</v>
      </c>
    </row>
    <row r="616" s="14" customFormat="1">
      <c r="A616" s="14"/>
      <c r="B616" s="235"/>
      <c r="C616" s="236"/>
      <c r="D616" s="226" t="s">
        <v>148</v>
      </c>
      <c r="E616" s="237" t="s">
        <v>19</v>
      </c>
      <c r="F616" s="238" t="s">
        <v>186</v>
      </c>
      <c r="G616" s="236"/>
      <c r="H616" s="239">
        <v>8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148</v>
      </c>
      <c r="AU616" s="245" t="s">
        <v>81</v>
      </c>
      <c r="AV616" s="14" t="s">
        <v>81</v>
      </c>
      <c r="AW616" s="14" t="s">
        <v>33</v>
      </c>
      <c r="AX616" s="14" t="s">
        <v>79</v>
      </c>
      <c r="AY616" s="245" t="s">
        <v>137</v>
      </c>
    </row>
    <row r="617" s="2" customFormat="1" ht="16.5" customHeight="1">
      <c r="A617" s="40"/>
      <c r="B617" s="41"/>
      <c r="C617" s="246" t="s">
        <v>1171</v>
      </c>
      <c r="D617" s="246" t="s">
        <v>205</v>
      </c>
      <c r="E617" s="247" t="s">
        <v>1172</v>
      </c>
      <c r="F617" s="248" t="s">
        <v>1173</v>
      </c>
      <c r="G617" s="249" t="s">
        <v>318</v>
      </c>
      <c r="H617" s="250">
        <v>1</v>
      </c>
      <c r="I617" s="251"/>
      <c r="J617" s="252">
        <f>ROUND(I617*H617,2)</f>
        <v>0</v>
      </c>
      <c r="K617" s="248" t="s">
        <v>351</v>
      </c>
      <c r="L617" s="253"/>
      <c r="M617" s="254" t="s">
        <v>19</v>
      </c>
      <c r="N617" s="255" t="s">
        <v>42</v>
      </c>
      <c r="O617" s="86"/>
      <c r="P617" s="215">
        <f>O617*H617</f>
        <v>0</v>
      </c>
      <c r="Q617" s="215">
        <v>0.14999999999999999</v>
      </c>
      <c r="R617" s="215">
        <f>Q617*H617</f>
        <v>0.14999999999999999</v>
      </c>
      <c r="S617" s="215">
        <v>0</v>
      </c>
      <c r="T617" s="216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7" t="s">
        <v>348</v>
      </c>
      <c r="AT617" s="217" t="s">
        <v>205</v>
      </c>
      <c r="AU617" s="217" t="s">
        <v>81</v>
      </c>
      <c r="AY617" s="19" t="s">
        <v>137</v>
      </c>
      <c r="BE617" s="218">
        <f>IF(N617="základní",J617,0)</f>
        <v>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9" t="s">
        <v>79</v>
      </c>
      <c r="BK617" s="218">
        <f>ROUND(I617*H617,2)</f>
        <v>0</v>
      </c>
      <c r="BL617" s="19" t="s">
        <v>248</v>
      </c>
      <c r="BM617" s="217" t="s">
        <v>1174</v>
      </c>
    </row>
    <row r="618" s="14" customFormat="1">
      <c r="A618" s="14"/>
      <c r="B618" s="235"/>
      <c r="C618" s="236"/>
      <c r="D618" s="226" t="s">
        <v>148</v>
      </c>
      <c r="E618" s="237" t="s">
        <v>19</v>
      </c>
      <c r="F618" s="238" t="s">
        <v>79</v>
      </c>
      <c r="G618" s="236"/>
      <c r="H618" s="239">
        <v>1</v>
      </c>
      <c r="I618" s="240"/>
      <c r="J618" s="236"/>
      <c r="K618" s="236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148</v>
      </c>
      <c r="AU618" s="245" t="s">
        <v>81</v>
      </c>
      <c r="AV618" s="14" t="s">
        <v>81</v>
      </c>
      <c r="AW618" s="14" t="s">
        <v>33</v>
      </c>
      <c r="AX618" s="14" t="s">
        <v>79</v>
      </c>
      <c r="AY618" s="245" t="s">
        <v>137</v>
      </c>
    </row>
    <row r="619" s="2" customFormat="1" ht="16.5" customHeight="1">
      <c r="A619" s="40"/>
      <c r="B619" s="41"/>
      <c r="C619" s="206" t="s">
        <v>1175</v>
      </c>
      <c r="D619" s="206" t="s">
        <v>139</v>
      </c>
      <c r="E619" s="207" t="s">
        <v>1176</v>
      </c>
      <c r="F619" s="208" t="s">
        <v>1177</v>
      </c>
      <c r="G619" s="209" t="s">
        <v>318</v>
      </c>
      <c r="H619" s="210">
        <v>1</v>
      </c>
      <c r="I619" s="211"/>
      <c r="J619" s="212">
        <f>ROUND(I619*H619,2)</f>
        <v>0</v>
      </c>
      <c r="K619" s="208" t="s">
        <v>143</v>
      </c>
      <c r="L619" s="46"/>
      <c r="M619" s="213" t="s">
        <v>19</v>
      </c>
      <c r="N619" s="214" t="s">
        <v>42</v>
      </c>
      <c r="O619" s="86"/>
      <c r="P619" s="215">
        <f>O619*H619</f>
        <v>0</v>
      </c>
      <c r="Q619" s="215">
        <v>0</v>
      </c>
      <c r="R619" s="215">
        <f>Q619*H619</f>
        <v>0</v>
      </c>
      <c r="S619" s="215">
        <v>0</v>
      </c>
      <c r="T619" s="21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248</v>
      </c>
      <c r="AT619" s="217" t="s">
        <v>139</v>
      </c>
      <c r="AU619" s="217" t="s">
        <v>81</v>
      </c>
      <c r="AY619" s="19" t="s">
        <v>137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9" t="s">
        <v>79</v>
      </c>
      <c r="BK619" s="218">
        <f>ROUND(I619*H619,2)</f>
        <v>0</v>
      </c>
      <c r="BL619" s="19" t="s">
        <v>248</v>
      </c>
      <c r="BM619" s="217" t="s">
        <v>1178</v>
      </c>
    </row>
    <row r="620" s="2" customFormat="1">
      <c r="A620" s="40"/>
      <c r="B620" s="41"/>
      <c r="C620" s="42"/>
      <c r="D620" s="219" t="s">
        <v>146</v>
      </c>
      <c r="E620" s="42"/>
      <c r="F620" s="220" t="s">
        <v>1179</v>
      </c>
      <c r="G620" s="42"/>
      <c r="H620" s="42"/>
      <c r="I620" s="221"/>
      <c r="J620" s="42"/>
      <c r="K620" s="42"/>
      <c r="L620" s="46"/>
      <c r="M620" s="222"/>
      <c r="N620" s="22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146</v>
      </c>
      <c r="AU620" s="19" t="s">
        <v>81</v>
      </c>
    </row>
    <row r="621" s="13" customFormat="1">
      <c r="A621" s="13"/>
      <c r="B621" s="224"/>
      <c r="C621" s="225"/>
      <c r="D621" s="226" t="s">
        <v>148</v>
      </c>
      <c r="E621" s="227" t="s">
        <v>19</v>
      </c>
      <c r="F621" s="228" t="s">
        <v>513</v>
      </c>
      <c r="G621" s="225"/>
      <c r="H621" s="227" t="s">
        <v>19</v>
      </c>
      <c r="I621" s="229"/>
      <c r="J621" s="225"/>
      <c r="K621" s="225"/>
      <c r="L621" s="230"/>
      <c r="M621" s="231"/>
      <c r="N621" s="232"/>
      <c r="O621" s="232"/>
      <c r="P621" s="232"/>
      <c r="Q621" s="232"/>
      <c r="R621" s="232"/>
      <c r="S621" s="232"/>
      <c r="T621" s="23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4" t="s">
        <v>148</v>
      </c>
      <c r="AU621" s="234" t="s">
        <v>81</v>
      </c>
      <c r="AV621" s="13" t="s">
        <v>79</v>
      </c>
      <c r="AW621" s="13" t="s">
        <v>33</v>
      </c>
      <c r="AX621" s="13" t="s">
        <v>71</v>
      </c>
      <c r="AY621" s="234" t="s">
        <v>137</v>
      </c>
    </row>
    <row r="622" s="14" customFormat="1">
      <c r="A622" s="14"/>
      <c r="B622" s="235"/>
      <c r="C622" s="236"/>
      <c r="D622" s="226" t="s">
        <v>148</v>
      </c>
      <c r="E622" s="237" t="s">
        <v>19</v>
      </c>
      <c r="F622" s="238" t="s">
        <v>79</v>
      </c>
      <c r="G622" s="236"/>
      <c r="H622" s="239">
        <v>1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148</v>
      </c>
      <c r="AU622" s="245" t="s">
        <v>81</v>
      </c>
      <c r="AV622" s="14" t="s">
        <v>81</v>
      </c>
      <c r="AW622" s="14" t="s">
        <v>33</v>
      </c>
      <c r="AX622" s="14" t="s">
        <v>79</v>
      </c>
      <c r="AY622" s="245" t="s">
        <v>137</v>
      </c>
    </row>
    <row r="623" s="2" customFormat="1" ht="16.5" customHeight="1">
      <c r="A623" s="40"/>
      <c r="B623" s="41"/>
      <c r="C623" s="246" t="s">
        <v>1180</v>
      </c>
      <c r="D623" s="246" t="s">
        <v>205</v>
      </c>
      <c r="E623" s="247" t="s">
        <v>1181</v>
      </c>
      <c r="F623" s="248" t="s">
        <v>1182</v>
      </c>
      <c r="G623" s="249" t="s">
        <v>160</v>
      </c>
      <c r="H623" s="250">
        <v>1</v>
      </c>
      <c r="I623" s="251"/>
      <c r="J623" s="252">
        <f>ROUND(I623*H623,2)</f>
        <v>0</v>
      </c>
      <c r="K623" s="248" t="s">
        <v>351</v>
      </c>
      <c r="L623" s="253"/>
      <c r="M623" s="254" t="s">
        <v>19</v>
      </c>
      <c r="N623" s="255" t="s">
        <v>42</v>
      </c>
      <c r="O623" s="86"/>
      <c r="P623" s="215">
        <f>O623*H623</f>
        <v>0</v>
      </c>
      <c r="Q623" s="215">
        <v>0.20000000000000001</v>
      </c>
      <c r="R623" s="215">
        <f>Q623*H623</f>
        <v>0.20000000000000001</v>
      </c>
      <c r="S623" s="215">
        <v>0</v>
      </c>
      <c r="T623" s="216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7" t="s">
        <v>348</v>
      </c>
      <c r="AT623" s="217" t="s">
        <v>205</v>
      </c>
      <c r="AU623" s="217" t="s">
        <v>81</v>
      </c>
      <c r="AY623" s="19" t="s">
        <v>137</v>
      </c>
      <c r="BE623" s="218">
        <f>IF(N623="základní",J623,0)</f>
        <v>0</v>
      </c>
      <c r="BF623" s="218">
        <f>IF(N623="snížená",J623,0)</f>
        <v>0</v>
      </c>
      <c r="BG623" s="218">
        <f>IF(N623="zákl. přenesená",J623,0)</f>
        <v>0</v>
      </c>
      <c r="BH623" s="218">
        <f>IF(N623="sníž. přenesená",J623,0)</f>
        <v>0</v>
      </c>
      <c r="BI623" s="218">
        <f>IF(N623="nulová",J623,0)</f>
        <v>0</v>
      </c>
      <c r="BJ623" s="19" t="s">
        <v>79</v>
      </c>
      <c r="BK623" s="218">
        <f>ROUND(I623*H623,2)</f>
        <v>0</v>
      </c>
      <c r="BL623" s="19" t="s">
        <v>248</v>
      </c>
      <c r="BM623" s="217" t="s">
        <v>1183</v>
      </c>
    </row>
    <row r="624" s="2" customFormat="1" ht="24.15" customHeight="1">
      <c r="A624" s="40"/>
      <c r="B624" s="41"/>
      <c r="C624" s="206" t="s">
        <v>1184</v>
      </c>
      <c r="D624" s="206" t="s">
        <v>139</v>
      </c>
      <c r="E624" s="207" t="s">
        <v>1185</v>
      </c>
      <c r="F624" s="208" t="s">
        <v>1186</v>
      </c>
      <c r="G624" s="209" t="s">
        <v>160</v>
      </c>
      <c r="H624" s="210">
        <v>1.44</v>
      </c>
      <c r="I624" s="211"/>
      <c r="J624" s="212">
        <f>ROUND(I624*H624,2)</f>
        <v>0</v>
      </c>
      <c r="K624" s="208" t="s">
        <v>143</v>
      </c>
      <c r="L624" s="46"/>
      <c r="M624" s="213" t="s">
        <v>19</v>
      </c>
      <c r="N624" s="214" t="s">
        <v>42</v>
      </c>
      <c r="O624" s="86"/>
      <c r="P624" s="215">
        <f>O624*H624</f>
        <v>0</v>
      </c>
      <c r="Q624" s="215">
        <v>0.00012999999999999999</v>
      </c>
      <c r="R624" s="215">
        <f>Q624*H624</f>
        <v>0.00018719999999999997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248</v>
      </c>
      <c r="AT624" s="217" t="s">
        <v>139</v>
      </c>
      <c r="AU624" s="217" t="s">
        <v>81</v>
      </c>
      <c r="AY624" s="19" t="s">
        <v>137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79</v>
      </c>
      <c r="BK624" s="218">
        <f>ROUND(I624*H624,2)</f>
        <v>0</v>
      </c>
      <c r="BL624" s="19" t="s">
        <v>248</v>
      </c>
      <c r="BM624" s="217" t="s">
        <v>1187</v>
      </c>
    </row>
    <row r="625" s="2" customFormat="1">
      <c r="A625" s="40"/>
      <c r="B625" s="41"/>
      <c r="C625" s="42"/>
      <c r="D625" s="219" t="s">
        <v>146</v>
      </c>
      <c r="E625" s="42"/>
      <c r="F625" s="220" t="s">
        <v>1188</v>
      </c>
      <c r="G625" s="42"/>
      <c r="H625" s="42"/>
      <c r="I625" s="221"/>
      <c r="J625" s="42"/>
      <c r="K625" s="42"/>
      <c r="L625" s="46"/>
      <c r="M625" s="222"/>
      <c r="N625" s="223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146</v>
      </c>
      <c r="AU625" s="19" t="s">
        <v>81</v>
      </c>
    </row>
    <row r="626" s="13" customFormat="1">
      <c r="A626" s="13"/>
      <c r="B626" s="224"/>
      <c r="C626" s="225"/>
      <c r="D626" s="226" t="s">
        <v>148</v>
      </c>
      <c r="E626" s="227" t="s">
        <v>19</v>
      </c>
      <c r="F626" s="228" t="s">
        <v>513</v>
      </c>
      <c r="G626" s="225"/>
      <c r="H626" s="227" t="s">
        <v>19</v>
      </c>
      <c r="I626" s="229"/>
      <c r="J626" s="225"/>
      <c r="K626" s="225"/>
      <c r="L626" s="230"/>
      <c r="M626" s="231"/>
      <c r="N626" s="232"/>
      <c r="O626" s="232"/>
      <c r="P626" s="232"/>
      <c r="Q626" s="232"/>
      <c r="R626" s="232"/>
      <c r="S626" s="232"/>
      <c r="T626" s="23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4" t="s">
        <v>148</v>
      </c>
      <c r="AU626" s="234" t="s">
        <v>81</v>
      </c>
      <c r="AV626" s="13" t="s">
        <v>79</v>
      </c>
      <c r="AW626" s="13" t="s">
        <v>33</v>
      </c>
      <c r="AX626" s="13" t="s">
        <v>71</v>
      </c>
      <c r="AY626" s="234" t="s">
        <v>137</v>
      </c>
    </row>
    <row r="627" s="14" customFormat="1">
      <c r="A627" s="14"/>
      <c r="B627" s="235"/>
      <c r="C627" s="236"/>
      <c r="D627" s="226" t="s">
        <v>148</v>
      </c>
      <c r="E627" s="237" t="s">
        <v>19</v>
      </c>
      <c r="F627" s="238" t="s">
        <v>1189</v>
      </c>
      <c r="G627" s="236"/>
      <c r="H627" s="239">
        <v>1.44</v>
      </c>
      <c r="I627" s="240"/>
      <c r="J627" s="236"/>
      <c r="K627" s="236"/>
      <c r="L627" s="241"/>
      <c r="M627" s="242"/>
      <c r="N627" s="243"/>
      <c r="O627" s="243"/>
      <c r="P627" s="243"/>
      <c r="Q627" s="243"/>
      <c r="R627" s="243"/>
      <c r="S627" s="243"/>
      <c r="T627" s="24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5" t="s">
        <v>148</v>
      </c>
      <c r="AU627" s="245" t="s">
        <v>81</v>
      </c>
      <c r="AV627" s="14" t="s">
        <v>81</v>
      </c>
      <c r="AW627" s="14" t="s">
        <v>33</v>
      </c>
      <c r="AX627" s="14" t="s">
        <v>79</v>
      </c>
      <c r="AY627" s="245" t="s">
        <v>137</v>
      </c>
    </row>
    <row r="628" s="2" customFormat="1" ht="16.5" customHeight="1">
      <c r="A628" s="40"/>
      <c r="B628" s="41"/>
      <c r="C628" s="246" t="s">
        <v>1190</v>
      </c>
      <c r="D628" s="246" t="s">
        <v>205</v>
      </c>
      <c r="E628" s="247" t="s">
        <v>1191</v>
      </c>
      <c r="F628" s="248" t="s">
        <v>1192</v>
      </c>
      <c r="G628" s="249" t="s">
        <v>318</v>
      </c>
      <c r="H628" s="250">
        <v>8</v>
      </c>
      <c r="I628" s="251"/>
      <c r="J628" s="252">
        <f>ROUND(I628*H628,2)</f>
        <v>0</v>
      </c>
      <c r="K628" s="248" t="s">
        <v>143</v>
      </c>
      <c r="L628" s="253"/>
      <c r="M628" s="254" t="s">
        <v>19</v>
      </c>
      <c r="N628" s="255" t="s">
        <v>42</v>
      </c>
      <c r="O628" s="86"/>
      <c r="P628" s="215">
        <f>O628*H628</f>
        <v>0</v>
      </c>
      <c r="Q628" s="215">
        <v>0.00214</v>
      </c>
      <c r="R628" s="215">
        <f>Q628*H628</f>
        <v>0.01712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348</v>
      </c>
      <c r="AT628" s="217" t="s">
        <v>205</v>
      </c>
      <c r="AU628" s="217" t="s">
        <v>81</v>
      </c>
      <c r="AY628" s="19" t="s">
        <v>137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79</v>
      </c>
      <c r="BK628" s="218">
        <f>ROUND(I628*H628,2)</f>
        <v>0</v>
      </c>
      <c r="BL628" s="19" t="s">
        <v>248</v>
      </c>
      <c r="BM628" s="217" t="s">
        <v>1193</v>
      </c>
    </row>
    <row r="629" s="14" customFormat="1">
      <c r="A629" s="14"/>
      <c r="B629" s="235"/>
      <c r="C629" s="236"/>
      <c r="D629" s="226" t="s">
        <v>148</v>
      </c>
      <c r="E629" s="237" t="s">
        <v>19</v>
      </c>
      <c r="F629" s="238" t="s">
        <v>186</v>
      </c>
      <c r="G629" s="236"/>
      <c r="H629" s="239">
        <v>8</v>
      </c>
      <c r="I629" s="240"/>
      <c r="J629" s="236"/>
      <c r="K629" s="236"/>
      <c r="L629" s="241"/>
      <c r="M629" s="242"/>
      <c r="N629" s="243"/>
      <c r="O629" s="243"/>
      <c r="P629" s="243"/>
      <c r="Q629" s="243"/>
      <c r="R629" s="243"/>
      <c r="S629" s="243"/>
      <c r="T629" s="24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5" t="s">
        <v>148</v>
      </c>
      <c r="AU629" s="245" t="s">
        <v>81</v>
      </c>
      <c r="AV629" s="14" t="s">
        <v>81</v>
      </c>
      <c r="AW629" s="14" t="s">
        <v>33</v>
      </c>
      <c r="AX629" s="14" t="s">
        <v>79</v>
      </c>
      <c r="AY629" s="245" t="s">
        <v>137</v>
      </c>
    </row>
    <row r="630" s="2" customFormat="1" ht="24.15" customHeight="1">
      <c r="A630" s="40"/>
      <c r="B630" s="41"/>
      <c r="C630" s="206" t="s">
        <v>1194</v>
      </c>
      <c r="D630" s="206" t="s">
        <v>139</v>
      </c>
      <c r="E630" s="207" t="s">
        <v>1195</v>
      </c>
      <c r="F630" s="208" t="s">
        <v>1196</v>
      </c>
      <c r="G630" s="209" t="s">
        <v>864</v>
      </c>
      <c r="H630" s="210">
        <v>1</v>
      </c>
      <c r="I630" s="211"/>
      <c r="J630" s="212">
        <f>ROUND(I630*H630,2)</f>
        <v>0</v>
      </c>
      <c r="K630" s="208" t="s">
        <v>351</v>
      </c>
      <c r="L630" s="46"/>
      <c r="M630" s="213" t="s">
        <v>19</v>
      </c>
      <c r="N630" s="214" t="s">
        <v>42</v>
      </c>
      <c r="O630" s="86"/>
      <c r="P630" s="215">
        <f>O630*H630</f>
        <v>0</v>
      </c>
      <c r="Q630" s="215">
        <v>0.050000000000000003</v>
      </c>
      <c r="R630" s="215">
        <f>Q630*H630</f>
        <v>0.050000000000000003</v>
      </c>
      <c r="S630" s="215">
        <v>0</v>
      </c>
      <c r="T630" s="216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7" t="s">
        <v>248</v>
      </c>
      <c r="AT630" s="217" t="s">
        <v>139</v>
      </c>
      <c r="AU630" s="217" t="s">
        <v>81</v>
      </c>
      <c r="AY630" s="19" t="s">
        <v>137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19" t="s">
        <v>79</v>
      </c>
      <c r="BK630" s="218">
        <f>ROUND(I630*H630,2)</f>
        <v>0</v>
      </c>
      <c r="BL630" s="19" t="s">
        <v>248</v>
      </c>
      <c r="BM630" s="217" t="s">
        <v>1197</v>
      </c>
    </row>
    <row r="631" s="13" customFormat="1">
      <c r="A631" s="13"/>
      <c r="B631" s="224"/>
      <c r="C631" s="225"/>
      <c r="D631" s="226" t="s">
        <v>148</v>
      </c>
      <c r="E631" s="227" t="s">
        <v>19</v>
      </c>
      <c r="F631" s="228" t="s">
        <v>513</v>
      </c>
      <c r="G631" s="225"/>
      <c r="H631" s="227" t="s">
        <v>19</v>
      </c>
      <c r="I631" s="229"/>
      <c r="J631" s="225"/>
      <c r="K631" s="225"/>
      <c r="L631" s="230"/>
      <c r="M631" s="231"/>
      <c r="N631" s="232"/>
      <c r="O631" s="232"/>
      <c r="P631" s="232"/>
      <c r="Q631" s="232"/>
      <c r="R631" s="232"/>
      <c r="S631" s="232"/>
      <c r="T631" s="23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4" t="s">
        <v>148</v>
      </c>
      <c r="AU631" s="234" t="s">
        <v>81</v>
      </c>
      <c r="AV631" s="13" t="s">
        <v>79</v>
      </c>
      <c r="AW631" s="13" t="s">
        <v>33</v>
      </c>
      <c r="AX631" s="13" t="s">
        <v>71</v>
      </c>
      <c r="AY631" s="234" t="s">
        <v>137</v>
      </c>
    </row>
    <row r="632" s="13" customFormat="1">
      <c r="A632" s="13"/>
      <c r="B632" s="224"/>
      <c r="C632" s="225"/>
      <c r="D632" s="226" t="s">
        <v>148</v>
      </c>
      <c r="E632" s="227" t="s">
        <v>19</v>
      </c>
      <c r="F632" s="228" t="s">
        <v>1198</v>
      </c>
      <c r="G632" s="225"/>
      <c r="H632" s="227" t="s">
        <v>19</v>
      </c>
      <c r="I632" s="229"/>
      <c r="J632" s="225"/>
      <c r="K632" s="225"/>
      <c r="L632" s="230"/>
      <c r="M632" s="231"/>
      <c r="N632" s="232"/>
      <c r="O632" s="232"/>
      <c r="P632" s="232"/>
      <c r="Q632" s="232"/>
      <c r="R632" s="232"/>
      <c r="S632" s="232"/>
      <c r="T632" s="23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4" t="s">
        <v>148</v>
      </c>
      <c r="AU632" s="234" t="s">
        <v>81</v>
      </c>
      <c r="AV632" s="13" t="s">
        <v>79</v>
      </c>
      <c r="AW632" s="13" t="s">
        <v>33</v>
      </c>
      <c r="AX632" s="13" t="s">
        <v>71</v>
      </c>
      <c r="AY632" s="234" t="s">
        <v>137</v>
      </c>
    </row>
    <row r="633" s="14" customFormat="1">
      <c r="A633" s="14"/>
      <c r="B633" s="235"/>
      <c r="C633" s="236"/>
      <c r="D633" s="226" t="s">
        <v>148</v>
      </c>
      <c r="E633" s="237" t="s">
        <v>19</v>
      </c>
      <c r="F633" s="238" t="s">
        <v>79</v>
      </c>
      <c r="G633" s="236"/>
      <c r="H633" s="239">
        <v>1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5" t="s">
        <v>148</v>
      </c>
      <c r="AU633" s="245" t="s">
        <v>81</v>
      </c>
      <c r="AV633" s="14" t="s">
        <v>81</v>
      </c>
      <c r="AW633" s="14" t="s">
        <v>33</v>
      </c>
      <c r="AX633" s="14" t="s">
        <v>79</v>
      </c>
      <c r="AY633" s="245" t="s">
        <v>137</v>
      </c>
    </row>
    <row r="634" s="2" customFormat="1" ht="24.15" customHeight="1">
      <c r="A634" s="40"/>
      <c r="B634" s="41"/>
      <c r="C634" s="206" t="s">
        <v>1199</v>
      </c>
      <c r="D634" s="206" t="s">
        <v>139</v>
      </c>
      <c r="E634" s="207" t="s">
        <v>1200</v>
      </c>
      <c r="F634" s="208" t="s">
        <v>1201</v>
      </c>
      <c r="G634" s="209" t="s">
        <v>864</v>
      </c>
      <c r="H634" s="210">
        <v>4</v>
      </c>
      <c r="I634" s="211"/>
      <c r="J634" s="212">
        <f>ROUND(I634*H634,2)</f>
        <v>0</v>
      </c>
      <c r="K634" s="208" t="s">
        <v>351</v>
      </c>
      <c r="L634" s="46"/>
      <c r="M634" s="213" t="s">
        <v>19</v>
      </c>
      <c r="N634" s="214" t="s">
        <v>42</v>
      </c>
      <c r="O634" s="86"/>
      <c r="P634" s="215">
        <f>O634*H634</f>
        <v>0</v>
      </c>
      <c r="Q634" s="215">
        <v>0.050000000000000003</v>
      </c>
      <c r="R634" s="215">
        <f>Q634*H634</f>
        <v>0.20000000000000001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248</v>
      </c>
      <c r="AT634" s="217" t="s">
        <v>139</v>
      </c>
      <c r="AU634" s="217" t="s">
        <v>81</v>
      </c>
      <c r="AY634" s="19" t="s">
        <v>137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79</v>
      </c>
      <c r="BK634" s="218">
        <f>ROUND(I634*H634,2)</f>
        <v>0</v>
      </c>
      <c r="BL634" s="19" t="s">
        <v>248</v>
      </c>
      <c r="BM634" s="217" t="s">
        <v>1202</v>
      </c>
    </row>
    <row r="635" s="13" customFormat="1">
      <c r="A635" s="13"/>
      <c r="B635" s="224"/>
      <c r="C635" s="225"/>
      <c r="D635" s="226" t="s">
        <v>148</v>
      </c>
      <c r="E635" s="227" t="s">
        <v>19</v>
      </c>
      <c r="F635" s="228" t="s">
        <v>513</v>
      </c>
      <c r="G635" s="225"/>
      <c r="H635" s="227" t="s">
        <v>19</v>
      </c>
      <c r="I635" s="229"/>
      <c r="J635" s="225"/>
      <c r="K635" s="225"/>
      <c r="L635" s="230"/>
      <c r="M635" s="231"/>
      <c r="N635" s="232"/>
      <c r="O635" s="232"/>
      <c r="P635" s="232"/>
      <c r="Q635" s="232"/>
      <c r="R635" s="232"/>
      <c r="S635" s="232"/>
      <c r="T635" s="23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4" t="s">
        <v>148</v>
      </c>
      <c r="AU635" s="234" t="s">
        <v>81</v>
      </c>
      <c r="AV635" s="13" t="s">
        <v>79</v>
      </c>
      <c r="AW635" s="13" t="s">
        <v>33</v>
      </c>
      <c r="AX635" s="13" t="s">
        <v>71</v>
      </c>
      <c r="AY635" s="234" t="s">
        <v>137</v>
      </c>
    </row>
    <row r="636" s="13" customFormat="1">
      <c r="A636" s="13"/>
      <c r="B636" s="224"/>
      <c r="C636" s="225"/>
      <c r="D636" s="226" t="s">
        <v>148</v>
      </c>
      <c r="E636" s="227" t="s">
        <v>19</v>
      </c>
      <c r="F636" s="228" t="s">
        <v>1203</v>
      </c>
      <c r="G636" s="225"/>
      <c r="H636" s="227" t="s">
        <v>19</v>
      </c>
      <c r="I636" s="229"/>
      <c r="J636" s="225"/>
      <c r="K636" s="225"/>
      <c r="L636" s="230"/>
      <c r="M636" s="231"/>
      <c r="N636" s="232"/>
      <c r="O636" s="232"/>
      <c r="P636" s="232"/>
      <c r="Q636" s="232"/>
      <c r="R636" s="232"/>
      <c r="S636" s="232"/>
      <c r="T636" s="23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4" t="s">
        <v>148</v>
      </c>
      <c r="AU636" s="234" t="s">
        <v>81</v>
      </c>
      <c r="AV636" s="13" t="s">
        <v>79</v>
      </c>
      <c r="AW636" s="13" t="s">
        <v>33</v>
      </c>
      <c r="AX636" s="13" t="s">
        <v>71</v>
      </c>
      <c r="AY636" s="234" t="s">
        <v>137</v>
      </c>
    </row>
    <row r="637" s="14" customFormat="1">
      <c r="A637" s="14"/>
      <c r="B637" s="235"/>
      <c r="C637" s="236"/>
      <c r="D637" s="226" t="s">
        <v>148</v>
      </c>
      <c r="E637" s="237" t="s">
        <v>19</v>
      </c>
      <c r="F637" s="238" t="s">
        <v>144</v>
      </c>
      <c r="G637" s="236"/>
      <c r="H637" s="239">
        <v>4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5" t="s">
        <v>148</v>
      </c>
      <c r="AU637" s="245" t="s">
        <v>81</v>
      </c>
      <c r="AV637" s="14" t="s">
        <v>81</v>
      </c>
      <c r="AW637" s="14" t="s">
        <v>33</v>
      </c>
      <c r="AX637" s="14" t="s">
        <v>79</v>
      </c>
      <c r="AY637" s="245" t="s">
        <v>137</v>
      </c>
    </row>
    <row r="638" s="2" customFormat="1" ht="24.15" customHeight="1">
      <c r="A638" s="40"/>
      <c r="B638" s="41"/>
      <c r="C638" s="206" t="s">
        <v>1204</v>
      </c>
      <c r="D638" s="206" t="s">
        <v>139</v>
      </c>
      <c r="E638" s="207" t="s">
        <v>1205</v>
      </c>
      <c r="F638" s="208" t="s">
        <v>1206</v>
      </c>
      <c r="G638" s="209" t="s">
        <v>864</v>
      </c>
      <c r="H638" s="210">
        <v>34.600000000000001</v>
      </c>
      <c r="I638" s="211"/>
      <c r="J638" s="212">
        <f>ROUND(I638*H638,2)</f>
        <v>0</v>
      </c>
      <c r="K638" s="208" t="s">
        <v>351</v>
      </c>
      <c r="L638" s="46"/>
      <c r="M638" s="213" t="s">
        <v>19</v>
      </c>
      <c r="N638" s="214" t="s">
        <v>42</v>
      </c>
      <c r="O638" s="86"/>
      <c r="P638" s="215">
        <f>O638*H638</f>
        <v>0</v>
      </c>
      <c r="Q638" s="215">
        <v>0.01</v>
      </c>
      <c r="R638" s="215">
        <f>Q638*H638</f>
        <v>0.34600000000000003</v>
      </c>
      <c r="S638" s="215">
        <v>0</v>
      </c>
      <c r="T638" s="216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7" t="s">
        <v>248</v>
      </c>
      <c r="AT638" s="217" t="s">
        <v>139</v>
      </c>
      <c r="AU638" s="217" t="s">
        <v>81</v>
      </c>
      <c r="AY638" s="19" t="s">
        <v>137</v>
      </c>
      <c r="BE638" s="218">
        <f>IF(N638="základní",J638,0)</f>
        <v>0</v>
      </c>
      <c r="BF638" s="218">
        <f>IF(N638="snížená",J638,0)</f>
        <v>0</v>
      </c>
      <c r="BG638" s="218">
        <f>IF(N638="zákl. přenesená",J638,0)</f>
        <v>0</v>
      </c>
      <c r="BH638" s="218">
        <f>IF(N638="sníž. přenesená",J638,0)</f>
        <v>0</v>
      </c>
      <c r="BI638" s="218">
        <f>IF(N638="nulová",J638,0)</f>
        <v>0</v>
      </c>
      <c r="BJ638" s="19" t="s">
        <v>79</v>
      </c>
      <c r="BK638" s="218">
        <f>ROUND(I638*H638,2)</f>
        <v>0</v>
      </c>
      <c r="BL638" s="19" t="s">
        <v>248</v>
      </c>
      <c r="BM638" s="217" t="s">
        <v>1207</v>
      </c>
    </row>
    <row r="639" s="13" customFormat="1">
      <c r="A639" s="13"/>
      <c r="B639" s="224"/>
      <c r="C639" s="225"/>
      <c r="D639" s="226" t="s">
        <v>148</v>
      </c>
      <c r="E639" s="227" t="s">
        <v>19</v>
      </c>
      <c r="F639" s="228" t="s">
        <v>513</v>
      </c>
      <c r="G639" s="225"/>
      <c r="H639" s="227" t="s">
        <v>19</v>
      </c>
      <c r="I639" s="229"/>
      <c r="J639" s="225"/>
      <c r="K639" s="225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148</v>
      </c>
      <c r="AU639" s="234" t="s">
        <v>81</v>
      </c>
      <c r="AV639" s="13" t="s">
        <v>79</v>
      </c>
      <c r="AW639" s="13" t="s">
        <v>33</v>
      </c>
      <c r="AX639" s="13" t="s">
        <v>71</v>
      </c>
      <c r="AY639" s="234" t="s">
        <v>137</v>
      </c>
    </row>
    <row r="640" s="13" customFormat="1">
      <c r="A640" s="13"/>
      <c r="B640" s="224"/>
      <c r="C640" s="225"/>
      <c r="D640" s="226" t="s">
        <v>148</v>
      </c>
      <c r="E640" s="227" t="s">
        <v>19</v>
      </c>
      <c r="F640" s="228" t="s">
        <v>1203</v>
      </c>
      <c r="G640" s="225"/>
      <c r="H640" s="227" t="s">
        <v>19</v>
      </c>
      <c r="I640" s="229"/>
      <c r="J640" s="225"/>
      <c r="K640" s="225"/>
      <c r="L640" s="230"/>
      <c r="M640" s="231"/>
      <c r="N640" s="232"/>
      <c r="O640" s="232"/>
      <c r="P640" s="232"/>
      <c r="Q640" s="232"/>
      <c r="R640" s="232"/>
      <c r="S640" s="232"/>
      <c r="T640" s="23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4" t="s">
        <v>148</v>
      </c>
      <c r="AU640" s="234" t="s">
        <v>81</v>
      </c>
      <c r="AV640" s="13" t="s">
        <v>79</v>
      </c>
      <c r="AW640" s="13" t="s">
        <v>33</v>
      </c>
      <c r="AX640" s="13" t="s">
        <v>71</v>
      </c>
      <c r="AY640" s="234" t="s">
        <v>137</v>
      </c>
    </row>
    <row r="641" s="14" customFormat="1">
      <c r="A641" s="14"/>
      <c r="B641" s="235"/>
      <c r="C641" s="236"/>
      <c r="D641" s="226" t="s">
        <v>148</v>
      </c>
      <c r="E641" s="237" t="s">
        <v>19</v>
      </c>
      <c r="F641" s="238" t="s">
        <v>1208</v>
      </c>
      <c r="G641" s="236"/>
      <c r="H641" s="239">
        <v>34.600000000000001</v>
      </c>
      <c r="I641" s="240"/>
      <c r="J641" s="236"/>
      <c r="K641" s="236"/>
      <c r="L641" s="241"/>
      <c r="M641" s="242"/>
      <c r="N641" s="243"/>
      <c r="O641" s="243"/>
      <c r="P641" s="243"/>
      <c r="Q641" s="243"/>
      <c r="R641" s="243"/>
      <c r="S641" s="243"/>
      <c r="T641" s="24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5" t="s">
        <v>148</v>
      </c>
      <c r="AU641" s="245" t="s">
        <v>81</v>
      </c>
      <c r="AV641" s="14" t="s">
        <v>81</v>
      </c>
      <c r="AW641" s="14" t="s">
        <v>33</v>
      </c>
      <c r="AX641" s="14" t="s">
        <v>79</v>
      </c>
      <c r="AY641" s="245" t="s">
        <v>137</v>
      </c>
    </row>
    <row r="642" s="2" customFormat="1" ht="24.15" customHeight="1">
      <c r="A642" s="40"/>
      <c r="B642" s="41"/>
      <c r="C642" s="206" t="s">
        <v>1209</v>
      </c>
      <c r="D642" s="206" t="s">
        <v>139</v>
      </c>
      <c r="E642" s="207" t="s">
        <v>1210</v>
      </c>
      <c r="F642" s="208" t="s">
        <v>1211</v>
      </c>
      <c r="G642" s="209" t="s">
        <v>194</v>
      </c>
      <c r="H642" s="210">
        <v>3.3660000000000001</v>
      </c>
      <c r="I642" s="211"/>
      <c r="J642" s="212">
        <f>ROUND(I642*H642,2)</f>
        <v>0</v>
      </c>
      <c r="K642" s="208" t="s">
        <v>143</v>
      </c>
      <c r="L642" s="46"/>
      <c r="M642" s="213" t="s">
        <v>19</v>
      </c>
      <c r="N642" s="214" t="s">
        <v>42</v>
      </c>
      <c r="O642" s="86"/>
      <c r="P642" s="215">
        <f>O642*H642</f>
        <v>0</v>
      </c>
      <c r="Q642" s="215">
        <v>0</v>
      </c>
      <c r="R642" s="215">
        <f>Q642*H642</f>
        <v>0</v>
      </c>
      <c r="S642" s="215">
        <v>0</v>
      </c>
      <c r="T642" s="216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7" t="s">
        <v>248</v>
      </c>
      <c r="AT642" s="217" t="s">
        <v>139</v>
      </c>
      <c r="AU642" s="217" t="s">
        <v>81</v>
      </c>
      <c r="AY642" s="19" t="s">
        <v>137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9" t="s">
        <v>79</v>
      </c>
      <c r="BK642" s="218">
        <f>ROUND(I642*H642,2)</f>
        <v>0</v>
      </c>
      <c r="BL642" s="19" t="s">
        <v>248</v>
      </c>
      <c r="BM642" s="217" t="s">
        <v>1212</v>
      </c>
    </row>
    <row r="643" s="2" customFormat="1">
      <c r="A643" s="40"/>
      <c r="B643" s="41"/>
      <c r="C643" s="42"/>
      <c r="D643" s="219" t="s">
        <v>146</v>
      </c>
      <c r="E643" s="42"/>
      <c r="F643" s="220" t="s">
        <v>1213</v>
      </c>
      <c r="G643" s="42"/>
      <c r="H643" s="42"/>
      <c r="I643" s="221"/>
      <c r="J643" s="42"/>
      <c r="K643" s="42"/>
      <c r="L643" s="46"/>
      <c r="M643" s="222"/>
      <c r="N643" s="223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146</v>
      </c>
      <c r="AU643" s="19" t="s">
        <v>81</v>
      </c>
    </row>
    <row r="644" s="2" customFormat="1" ht="37.8" customHeight="1">
      <c r="A644" s="40"/>
      <c r="B644" s="41"/>
      <c r="C644" s="206" t="s">
        <v>1214</v>
      </c>
      <c r="D644" s="206" t="s">
        <v>139</v>
      </c>
      <c r="E644" s="207" t="s">
        <v>1215</v>
      </c>
      <c r="F644" s="208" t="s">
        <v>1216</v>
      </c>
      <c r="G644" s="209" t="s">
        <v>194</v>
      </c>
      <c r="H644" s="210">
        <v>3.3660000000000001</v>
      </c>
      <c r="I644" s="211"/>
      <c r="J644" s="212">
        <f>ROUND(I644*H644,2)</f>
        <v>0</v>
      </c>
      <c r="K644" s="208" t="s">
        <v>143</v>
      </c>
      <c r="L644" s="46"/>
      <c r="M644" s="213" t="s">
        <v>19</v>
      </c>
      <c r="N644" s="214" t="s">
        <v>42</v>
      </c>
      <c r="O644" s="86"/>
      <c r="P644" s="215">
        <f>O644*H644</f>
        <v>0</v>
      </c>
      <c r="Q644" s="215">
        <v>0</v>
      </c>
      <c r="R644" s="215">
        <f>Q644*H644</f>
        <v>0</v>
      </c>
      <c r="S644" s="215">
        <v>0</v>
      </c>
      <c r="T644" s="216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7" t="s">
        <v>248</v>
      </c>
      <c r="AT644" s="217" t="s">
        <v>139</v>
      </c>
      <c r="AU644" s="217" t="s">
        <v>81</v>
      </c>
      <c r="AY644" s="19" t="s">
        <v>137</v>
      </c>
      <c r="BE644" s="218">
        <f>IF(N644="základní",J644,0)</f>
        <v>0</v>
      </c>
      <c r="BF644" s="218">
        <f>IF(N644="snížená",J644,0)</f>
        <v>0</v>
      </c>
      <c r="BG644" s="218">
        <f>IF(N644="zákl. přenesená",J644,0)</f>
        <v>0</v>
      </c>
      <c r="BH644" s="218">
        <f>IF(N644="sníž. přenesená",J644,0)</f>
        <v>0</v>
      </c>
      <c r="BI644" s="218">
        <f>IF(N644="nulová",J644,0)</f>
        <v>0</v>
      </c>
      <c r="BJ644" s="19" t="s">
        <v>79</v>
      </c>
      <c r="BK644" s="218">
        <f>ROUND(I644*H644,2)</f>
        <v>0</v>
      </c>
      <c r="BL644" s="19" t="s">
        <v>248</v>
      </c>
      <c r="BM644" s="217" t="s">
        <v>1217</v>
      </c>
    </row>
    <row r="645" s="2" customFormat="1">
      <c r="A645" s="40"/>
      <c r="B645" s="41"/>
      <c r="C645" s="42"/>
      <c r="D645" s="219" t="s">
        <v>146</v>
      </c>
      <c r="E645" s="42"/>
      <c r="F645" s="220" t="s">
        <v>1218</v>
      </c>
      <c r="G645" s="42"/>
      <c r="H645" s="42"/>
      <c r="I645" s="221"/>
      <c r="J645" s="42"/>
      <c r="K645" s="42"/>
      <c r="L645" s="46"/>
      <c r="M645" s="222"/>
      <c r="N645" s="223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146</v>
      </c>
      <c r="AU645" s="19" t="s">
        <v>81</v>
      </c>
    </row>
    <row r="646" s="2" customFormat="1" ht="37.8" customHeight="1">
      <c r="A646" s="40"/>
      <c r="B646" s="41"/>
      <c r="C646" s="206" t="s">
        <v>1219</v>
      </c>
      <c r="D646" s="206" t="s">
        <v>139</v>
      </c>
      <c r="E646" s="207" t="s">
        <v>1220</v>
      </c>
      <c r="F646" s="208" t="s">
        <v>1221</v>
      </c>
      <c r="G646" s="209" t="s">
        <v>194</v>
      </c>
      <c r="H646" s="210">
        <v>67.319999999999993</v>
      </c>
      <c r="I646" s="211"/>
      <c r="J646" s="212">
        <f>ROUND(I646*H646,2)</f>
        <v>0</v>
      </c>
      <c r="K646" s="208" t="s">
        <v>143</v>
      </c>
      <c r="L646" s="46"/>
      <c r="M646" s="213" t="s">
        <v>19</v>
      </c>
      <c r="N646" s="214" t="s">
        <v>42</v>
      </c>
      <c r="O646" s="86"/>
      <c r="P646" s="215">
        <f>O646*H646</f>
        <v>0</v>
      </c>
      <c r="Q646" s="215">
        <v>0</v>
      </c>
      <c r="R646" s="215">
        <f>Q646*H646</f>
        <v>0</v>
      </c>
      <c r="S646" s="215">
        <v>0</v>
      </c>
      <c r="T646" s="216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7" t="s">
        <v>248</v>
      </c>
      <c r="AT646" s="217" t="s">
        <v>139</v>
      </c>
      <c r="AU646" s="217" t="s">
        <v>81</v>
      </c>
      <c r="AY646" s="19" t="s">
        <v>137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9" t="s">
        <v>79</v>
      </c>
      <c r="BK646" s="218">
        <f>ROUND(I646*H646,2)</f>
        <v>0</v>
      </c>
      <c r="BL646" s="19" t="s">
        <v>248</v>
      </c>
      <c r="BM646" s="217" t="s">
        <v>1222</v>
      </c>
    </row>
    <row r="647" s="2" customFormat="1">
      <c r="A647" s="40"/>
      <c r="B647" s="41"/>
      <c r="C647" s="42"/>
      <c r="D647" s="219" t="s">
        <v>146</v>
      </c>
      <c r="E647" s="42"/>
      <c r="F647" s="220" t="s">
        <v>1223</v>
      </c>
      <c r="G647" s="42"/>
      <c r="H647" s="42"/>
      <c r="I647" s="221"/>
      <c r="J647" s="42"/>
      <c r="K647" s="42"/>
      <c r="L647" s="46"/>
      <c r="M647" s="222"/>
      <c r="N647" s="223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146</v>
      </c>
      <c r="AU647" s="19" t="s">
        <v>81</v>
      </c>
    </row>
    <row r="648" s="14" customFormat="1">
      <c r="A648" s="14"/>
      <c r="B648" s="235"/>
      <c r="C648" s="236"/>
      <c r="D648" s="226" t="s">
        <v>148</v>
      </c>
      <c r="E648" s="236"/>
      <c r="F648" s="238" t="s">
        <v>1224</v>
      </c>
      <c r="G648" s="236"/>
      <c r="H648" s="239">
        <v>67.319999999999993</v>
      </c>
      <c r="I648" s="240"/>
      <c r="J648" s="236"/>
      <c r="K648" s="236"/>
      <c r="L648" s="241"/>
      <c r="M648" s="242"/>
      <c r="N648" s="243"/>
      <c r="O648" s="243"/>
      <c r="P648" s="243"/>
      <c r="Q648" s="243"/>
      <c r="R648" s="243"/>
      <c r="S648" s="243"/>
      <c r="T648" s="24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5" t="s">
        <v>148</v>
      </c>
      <c r="AU648" s="245" t="s">
        <v>81</v>
      </c>
      <c r="AV648" s="14" t="s">
        <v>81</v>
      </c>
      <c r="AW648" s="14" t="s">
        <v>4</v>
      </c>
      <c r="AX648" s="14" t="s">
        <v>79</v>
      </c>
      <c r="AY648" s="245" t="s">
        <v>137</v>
      </c>
    </row>
    <row r="649" s="12" customFormat="1" ht="22.8" customHeight="1">
      <c r="A649" s="12"/>
      <c r="B649" s="190"/>
      <c r="C649" s="191"/>
      <c r="D649" s="192" t="s">
        <v>70</v>
      </c>
      <c r="E649" s="204" t="s">
        <v>460</v>
      </c>
      <c r="F649" s="204" t="s">
        <v>461</v>
      </c>
      <c r="G649" s="191"/>
      <c r="H649" s="191"/>
      <c r="I649" s="194"/>
      <c r="J649" s="205">
        <f>BK649</f>
        <v>0</v>
      </c>
      <c r="K649" s="191"/>
      <c r="L649" s="196"/>
      <c r="M649" s="197"/>
      <c r="N649" s="198"/>
      <c r="O649" s="198"/>
      <c r="P649" s="199">
        <f>SUM(P650:P678)</f>
        <v>0</v>
      </c>
      <c r="Q649" s="198"/>
      <c r="R649" s="199">
        <f>SUM(R650:R678)</f>
        <v>2.3338327999999997</v>
      </c>
      <c r="S649" s="198"/>
      <c r="T649" s="200">
        <f>SUM(T650:T678)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01" t="s">
        <v>81</v>
      </c>
      <c r="AT649" s="202" t="s">
        <v>70</v>
      </c>
      <c r="AU649" s="202" t="s">
        <v>79</v>
      </c>
      <c r="AY649" s="201" t="s">
        <v>137</v>
      </c>
      <c r="BK649" s="203">
        <f>SUM(BK650:BK678)</f>
        <v>0</v>
      </c>
    </row>
    <row r="650" s="2" customFormat="1" ht="16.5" customHeight="1">
      <c r="A650" s="40"/>
      <c r="B650" s="41"/>
      <c r="C650" s="206" t="s">
        <v>1225</v>
      </c>
      <c r="D650" s="206" t="s">
        <v>139</v>
      </c>
      <c r="E650" s="207" t="s">
        <v>1226</v>
      </c>
      <c r="F650" s="208" t="s">
        <v>1227</v>
      </c>
      <c r="G650" s="209" t="s">
        <v>160</v>
      </c>
      <c r="H650" s="210">
        <v>38.909999999999997</v>
      </c>
      <c r="I650" s="211"/>
      <c r="J650" s="212">
        <f>ROUND(I650*H650,2)</f>
        <v>0</v>
      </c>
      <c r="K650" s="208" t="s">
        <v>143</v>
      </c>
      <c r="L650" s="46"/>
      <c r="M650" s="213" t="s">
        <v>19</v>
      </c>
      <c r="N650" s="214" t="s">
        <v>42</v>
      </c>
      <c r="O650" s="86"/>
      <c r="P650" s="215">
        <f>O650*H650</f>
        <v>0</v>
      </c>
      <c r="Q650" s="215">
        <v>0</v>
      </c>
      <c r="R650" s="215">
        <f>Q650*H650</f>
        <v>0</v>
      </c>
      <c r="S650" s="215">
        <v>0</v>
      </c>
      <c r="T650" s="21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7" t="s">
        <v>248</v>
      </c>
      <c r="AT650" s="217" t="s">
        <v>139</v>
      </c>
      <c r="AU650" s="217" t="s">
        <v>81</v>
      </c>
      <c r="AY650" s="19" t="s">
        <v>137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19" t="s">
        <v>79</v>
      </c>
      <c r="BK650" s="218">
        <f>ROUND(I650*H650,2)</f>
        <v>0</v>
      </c>
      <c r="BL650" s="19" t="s">
        <v>248</v>
      </c>
      <c r="BM650" s="217" t="s">
        <v>1228</v>
      </c>
    </row>
    <row r="651" s="2" customFormat="1">
      <c r="A651" s="40"/>
      <c r="B651" s="41"/>
      <c r="C651" s="42"/>
      <c r="D651" s="219" t="s">
        <v>146</v>
      </c>
      <c r="E651" s="42"/>
      <c r="F651" s="220" t="s">
        <v>1229</v>
      </c>
      <c r="G651" s="42"/>
      <c r="H651" s="42"/>
      <c r="I651" s="221"/>
      <c r="J651" s="42"/>
      <c r="K651" s="42"/>
      <c r="L651" s="46"/>
      <c r="M651" s="222"/>
      <c r="N651" s="223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146</v>
      </c>
      <c r="AU651" s="19" t="s">
        <v>81</v>
      </c>
    </row>
    <row r="652" s="13" customFormat="1">
      <c r="A652" s="13"/>
      <c r="B652" s="224"/>
      <c r="C652" s="225"/>
      <c r="D652" s="226" t="s">
        <v>148</v>
      </c>
      <c r="E652" s="227" t="s">
        <v>19</v>
      </c>
      <c r="F652" s="228" t="s">
        <v>513</v>
      </c>
      <c r="G652" s="225"/>
      <c r="H652" s="227" t="s">
        <v>19</v>
      </c>
      <c r="I652" s="229"/>
      <c r="J652" s="225"/>
      <c r="K652" s="225"/>
      <c r="L652" s="230"/>
      <c r="M652" s="231"/>
      <c r="N652" s="232"/>
      <c r="O652" s="232"/>
      <c r="P652" s="232"/>
      <c r="Q652" s="232"/>
      <c r="R652" s="232"/>
      <c r="S652" s="232"/>
      <c r="T652" s="23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4" t="s">
        <v>148</v>
      </c>
      <c r="AU652" s="234" t="s">
        <v>81</v>
      </c>
      <c r="AV652" s="13" t="s">
        <v>79</v>
      </c>
      <c r="AW652" s="13" t="s">
        <v>33</v>
      </c>
      <c r="AX652" s="13" t="s">
        <v>71</v>
      </c>
      <c r="AY652" s="234" t="s">
        <v>137</v>
      </c>
    </row>
    <row r="653" s="13" customFormat="1">
      <c r="A653" s="13"/>
      <c r="B653" s="224"/>
      <c r="C653" s="225"/>
      <c r="D653" s="226" t="s">
        <v>148</v>
      </c>
      <c r="E653" s="227" t="s">
        <v>19</v>
      </c>
      <c r="F653" s="228" t="s">
        <v>1230</v>
      </c>
      <c r="G653" s="225"/>
      <c r="H653" s="227" t="s">
        <v>19</v>
      </c>
      <c r="I653" s="229"/>
      <c r="J653" s="225"/>
      <c r="K653" s="225"/>
      <c r="L653" s="230"/>
      <c r="M653" s="231"/>
      <c r="N653" s="232"/>
      <c r="O653" s="232"/>
      <c r="P653" s="232"/>
      <c r="Q653" s="232"/>
      <c r="R653" s="232"/>
      <c r="S653" s="232"/>
      <c r="T653" s="23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4" t="s">
        <v>148</v>
      </c>
      <c r="AU653" s="234" t="s">
        <v>81</v>
      </c>
      <c r="AV653" s="13" t="s">
        <v>79</v>
      </c>
      <c r="AW653" s="13" t="s">
        <v>33</v>
      </c>
      <c r="AX653" s="13" t="s">
        <v>71</v>
      </c>
      <c r="AY653" s="234" t="s">
        <v>137</v>
      </c>
    </row>
    <row r="654" s="14" customFormat="1">
      <c r="A654" s="14"/>
      <c r="B654" s="235"/>
      <c r="C654" s="236"/>
      <c r="D654" s="226" t="s">
        <v>148</v>
      </c>
      <c r="E654" s="237" t="s">
        <v>19</v>
      </c>
      <c r="F654" s="238" t="s">
        <v>1231</v>
      </c>
      <c r="G654" s="236"/>
      <c r="H654" s="239">
        <v>38.909999999999997</v>
      </c>
      <c r="I654" s="240"/>
      <c r="J654" s="236"/>
      <c r="K654" s="236"/>
      <c r="L654" s="241"/>
      <c r="M654" s="242"/>
      <c r="N654" s="243"/>
      <c r="O654" s="243"/>
      <c r="P654" s="243"/>
      <c r="Q654" s="243"/>
      <c r="R654" s="243"/>
      <c r="S654" s="243"/>
      <c r="T654" s="24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5" t="s">
        <v>148</v>
      </c>
      <c r="AU654" s="245" t="s">
        <v>81</v>
      </c>
      <c r="AV654" s="14" t="s">
        <v>81</v>
      </c>
      <c r="AW654" s="14" t="s">
        <v>33</v>
      </c>
      <c r="AX654" s="14" t="s">
        <v>79</v>
      </c>
      <c r="AY654" s="245" t="s">
        <v>137</v>
      </c>
    </row>
    <row r="655" s="2" customFormat="1" ht="16.5" customHeight="1">
      <c r="A655" s="40"/>
      <c r="B655" s="41"/>
      <c r="C655" s="206" t="s">
        <v>1232</v>
      </c>
      <c r="D655" s="206" t="s">
        <v>139</v>
      </c>
      <c r="E655" s="207" t="s">
        <v>1233</v>
      </c>
      <c r="F655" s="208" t="s">
        <v>1234</v>
      </c>
      <c r="G655" s="209" t="s">
        <v>160</v>
      </c>
      <c r="H655" s="210">
        <v>38.909999999999997</v>
      </c>
      <c r="I655" s="211"/>
      <c r="J655" s="212">
        <f>ROUND(I655*H655,2)</f>
        <v>0</v>
      </c>
      <c r="K655" s="208" t="s">
        <v>143</v>
      </c>
      <c r="L655" s="46"/>
      <c r="M655" s="213" t="s">
        <v>19</v>
      </c>
      <c r="N655" s="214" t="s">
        <v>42</v>
      </c>
      <c r="O655" s="86"/>
      <c r="P655" s="215">
        <f>O655*H655</f>
        <v>0</v>
      </c>
      <c r="Q655" s="215">
        <v>0.00029999999999999997</v>
      </c>
      <c r="R655" s="215">
        <f>Q655*H655</f>
        <v>0.011672999999999998</v>
      </c>
      <c r="S655" s="215">
        <v>0</v>
      </c>
      <c r="T655" s="216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7" t="s">
        <v>248</v>
      </c>
      <c r="AT655" s="217" t="s">
        <v>139</v>
      </c>
      <c r="AU655" s="217" t="s">
        <v>81</v>
      </c>
      <c r="AY655" s="19" t="s">
        <v>137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9" t="s">
        <v>79</v>
      </c>
      <c r="BK655" s="218">
        <f>ROUND(I655*H655,2)</f>
        <v>0</v>
      </c>
      <c r="BL655" s="19" t="s">
        <v>248</v>
      </c>
      <c r="BM655" s="217" t="s">
        <v>1235</v>
      </c>
    </row>
    <row r="656" s="2" customFormat="1">
      <c r="A656" s="40"/>
      <c r="B656" s="41"/>
      <c r="C656" s="42"/>
      <c r="D656" s="219" t="s">
        <v>146</v>
      </c>
      <c r="E656" s="42"/>
      <c r="F656" s="220" t="s">
        <v>1236</v>
      </c>
      <c r="G656" s="42"/>
      <c r="H656" s="42"/>
      <c r="I656" s="221"/>
      <c r="J656" s="42"/>
      <c r="K656" s="42"/>
      <c r="L656" s="46"/>
      <c r="M656" s="222"/>
      <c r="N656" s="223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146</v>
      </c>
      <c r="AU656" s="19" t="s">
        <v>81</v>
      </c>
    </row>
    <row r="657" s="13" customFormat="1">
      <c r="A657" s="13"/>
      <c r="B657" s="224"/>
      <c r="C657" s="225"/>
      <c r="D657" s="226" t="s">
        <v>148</v>
      </c>
      <c r="E657" s="227" t="s">
        <v>19</v>
      </c>
      <c r="F657" s="228" t="s">
        <v>513</v>
      </c>
      <c r="G657" s="225"/>
      <c r="H657" s="227" t="s">
        <v>19</v>
      </c>
      <c r="I657" s="229"/>
      <c r="J657" s="225"/>
      <c r="K657" s="225"/>
      <c r="L657" s="230"/>
      <c r="M657" s="231"/>
      <c r="N657" s="232"/>
      <c r="O657" s="232"/>
      <c r="P657" s="232"/>
      <c r="Q657" s="232"/>
      <c r="R657" s="232"/>
      <c r="S657" s="232"/>
      <c r="T657" s="23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4" t="s">
        <v>148</v>
      </c>
      <c r="AU657" s="234" t="s">
        <v>81</v>
      </c>
      <c r="AV657" s="13" t="s">
        <v>79</v>
      </c>
      <c r="AW657" s="13" t="s">
        <v>33</v>
      </c>
      <c r="AX657" s="13" t="s">
        <v>71</v>
      </c>
      <c r="AY657" s="234" t="s">
        <v>137</v>
      </c>
    </row>
    <row r="658" s="13" customFormat="1">
      <c r="A658" s="13"/>
      <c r="B658" s="224"/>
      <c r="C658" s="225"/>
      <c r="D658" s="226" t="s">
        <v>148</v>
      </c>
      <c r="E658" s="227" t="s">
        <v>19</v>
      </c>
      <c r="F658" s="228" t="s">
        <v>1230</v>
      </c>
      <c r="G658" s="225"/>
      <c r="H658" s="227" t="s">
        <v>19</v>
      </c>
      <c r="I658" s="229"/>
      <c r="J658" s="225"/>
      <c r="K658" s="225"/>
      <c r="L658" s="230"/>
      <c r="M658" s="231"/>
      <c r="N658" s="232"/>
      <c r="O658" s="232"/>
      <c r="P658" s="232"/>
      <c r="Q658" s="232"/>
      <c r="R658" s="232"/>
      <c r="S658" s="232"/>
      <c r="T658" s="23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4" t="s">
        <v>148</v>
      </c>
      <c r="AU658" s="234" t="s">
        <v>81</v>
      </c>
      <c r="AV658" s="13" t="s">
        <v>79</v>
      </c>
      <c r="AW658" s="13" t="s">
        <v>33</v>
      </c>
      <c r="AX658" s="13" t="s">
        <v>71</v>
      </c>
      <c r="AY658" s="234" t="s">
        <v>137</v>
      </c>
    </row>
    <row r="659" s="14" customFormat="1">
      <c r="A659" s="14"/>
      <c r="B659" s="235"/>
      <c r="C659" s="236"/>
      <c r="D659" s="226" t="s">
        <v>148</v>
      </c>
      <c r="E659" s="237" t="s">
        <v>19</v>
      </c>
      <c r="F659" s="238" t="s">
        <v>1231</v>
      </c>
      <c r="G659" s="236"/>
      <c r="H659" s="239">
        <v>38.909999999999997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5" t="s">
        <v>148</v>
      </c>
      <c r="AU659" s="245" t="s">
        <v>81</v>
      </c>
      <c r="AV659" s="14" t="s">
        <v>81</v>
      </c>
      <c r="AW659" s="14" t="s">
        <v>33</v>
      </c>
      <c r="AX659" s="14" t="s">
        <v>79</v>
      </c>
      <c r="AY659" s="245" t="s">
        <v>137</v>
      </c>
    </row>
    <row r="660" s="2" customFormat="1" ht="24.15" customHeight="1">
      <c r="A660" s="40"/>
      <c r="B660" s="41"/>
      <c r="C660" s="206" t="s">
        <v>1237</v>
      </c>
      <c r="D660" s="206" t="s">
        <v>139</v>
      </c>
      <c r="E660" s="207" t="s">
        <v>1238</v>
      </c>
      <c r="F660" s="208" t="s">
        <v>1239</v>
      </c>
      <c r="G660" s="209" t="s">
        <v>160</v>
      </c>
      <c r="H660" s="210">
        <v>38.909999999999997</v>
      </c>
      <c r="I660" s="211"/>
      <c r="J660" s="212">
        <f>ROUND(I660*H660,2)</f>
        <v>0</v>
      </c>
      <c r="K660" s="208" t="s">
        <v>143</v>
      </c>
      <c r="L660" s="46"/>
      <c r="M660" s="213" t="s">
        <v>19</v>
      </c>
      <c r="N660" s="214" t="s">
        <v>42</v>
      </c>
      <c r="O660" s="86"/>
      <c r="P660" s="215">
        <f>O660*H660</f>
        <v>0</v>
      </c>
      <c r="Q660" s="215">
        <v>0.025499999999999998</v>
      </c>
      <c r="R660" s="215">
        <f>Q660*H660</f>
        <v>0.99220499999999989</v>
      </c>
      <c r="S660" s="215">
        <v>0</v>
      </c>
      <c r="T660" s="216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7" t="s">
        <v>248</v>
      </c>
      <c r="AT660" s="217" t="s">
        <v>139</v>
      </c>
      <c r="AU660" s="217" t="s">
        <v>81</v>
      </c>
      <c r="AY660" s="19" t="s">
        <v>137</v>
      </c>
      <c r="BE660" s="218">
        <f>IF(N660="základní",J660,0)</f>
        <v>0</v>
      </c>
      <c r="BF660" s="218">
        <f>IF(N660="snížená",J660,0)</f>
        <v>0</v>
      </c>
      <c r="BG660" s="218">
        <f>IF(N660="zákl. přenesená",J660,0)</f>
        <v>0</v>
      </c>
      <c r="BH660" s="218">
        <f>IF(N660="sníž. přenesená",J660,0)</f>
        <v>0</v>
      </c>
      <c r="BI660" s="218">
        <f>IF(N660="nulová",J660,0)</f>
        <v>0</v>
      </c>
      <c r="BJ660" s="19" t="s">
        <v>79</v>
      </c>
      <c r="BK660" s="218">
        <f>ROUND(I660*H660,2)</f>
        <v>0</v>
      </c>
      <c r="BL660" s="19" t="s">
        <v>248</v>
      </c>
      <c r="BM660" s="217" t="s">
        <v>1240</v>
      </c>
    </row>
    <row r="661" s="2" customFormat="1">
      <c r="A661" s="40"/>
      <c r="B661" s="41"/>
      <c r="C661" s="42"/>
      <c r="D661" s="219" t="s">
        <v>146</v>
      </c>
      <c r="E661" s="42"/>
      <c r="F661" s="220" t="s">
        <v>1241</v>
      </c>
      <c r="G661" s="42"/>
      <c r="H661" s="42"/>
      <c r="I661" s="221"/>
      <c r="J661" s="42"/>
      <c r="K661" s="42"/>
      <c r="L661" s="46"/>
      <c r="M661" s="222"/>
      <c r="N661" s="223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146</v>
      </c>
      <c r="AU661" s="19" t="s">
        <v>81</v>
      </c>
    </row>
    <row r="662" s="13" customFormat="1">
      <c r="A662" s="13"/>
      <c r="B662" s="224"/>
      <c r="C662" s="225"/>
      <c r="D662" s="226" t="s">
        <v>148</v>
      </c>
      <c r="E662" s="227" t="s">
        <v>19</v>
      </c>
      <c r="F662" s="228" t="s">
        <v>513</v>
      </c>
      <c r="G662" s="225"/>
      <c r="H662" s="227" t="s">
        <v>19</v>
      </c>
      <c r="I662" s="229"/>
      <c r="J662" s="225"/>
      <c r="K662" s="225"/>
      <c r="L662" s="230"/>
      <c r="M662" s="231"/>
      <c r="N662" s="232"/>
      <c r="O662" s="232"/>
      <c r="P662" s="232"/>
      <c r="Q662" s="232"/>
      <c r="R662" s="232"/>
      <c r="S662" s="232"/>
      <c r="T662" s="23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4" t="s">
        <v>148</v>
      </c>
      <c r="AU662" s="234" t="s">
        <v>81</v>
      </c>
      <c r="AV662" s="13" t="s">
        <v>79</v>
      </c>
      <c r="AW662" s="13" t="s">
        <v>33</v>
      </c>
      <c r="AX662" s="13" t="s">
        <v>71</v>
      </c>
      <c r="AY662" s="234" t="s">
        <v>137</v>
      </c>
    </row>
    <row r="663" s="13" customFormat="1">
      <c r="A663" s="13"/>
      <c r="B663" s="224"/>
      <c r="C663" s="225"/>
      <c r="D663" s="226" t="s">
        <v>148</v>
      </c>
      <c r="E663" s="227" t="s">
        <v>19</v>
      </c>
      <c r="F663" s="228" t="s">
        <v>1230</v>
      </c>
      <c r="G663" s="225"/>
      <c r="H663" s="227" t="s">
        <v>19</v>
      </c>
      <c r="I663" s="229"/>
      <c r="J663" s="225"/>
      <c r="K663" s="225"/>
      <c r="L663" s="230"/>
      <c r="M663" s="231"/>
      <c r="N663" s="232"/>
      <c r="O663" s="232"/>
      <c r="P663" s="232"/>
      <c r="Q663" s="232"/>
      <c r="R663" s="232"/>
      <c r="S663" s="232"/>
      <c r="T663" s="23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4" t="s">
        <v>148</v>
      </c>
      <c r="AU663" s="234" t="s">
        <v>81</v>
      </c>
      <c r="AV663" s="13" t="s">
        <v>79</v>
      </c>
      <c r="AW663" s="13" t="s">
        <v>33</v>
      </c>
      <c r="AX663" s="13" t="s">
        <v>71</v>
      </c>
      <c r="AY663" s="234" t="s">
        <v>137</v>
      </c>
    </row>
    <row r="664" s="14" customFormat="1">
      <c r="A664" s="14"/>
      <c r="B664" s="235"/>
      <c r="C664" s="236"/>
      <c r="D664" s="226" t="s">
        <v>148</v>
      </c>
      <c r="E664" s="237" t="s">
        <v>19</v>
      </c>
      <c r="F664" s="238" t="s">
        <v>1231</v>
      </c>
      <c r="G664" s="236"/>
      <c r="H664" s="239">
        <v>38.909999999999997</v>
      </c>
      <c r="I664" s="240"/>
      <c r="J664" s="236"/>
      <c r="K664" s="236"/>
      <c r="L664" s="241"/>
      <c r="M664" s="242"/>
      <c r="N664" s="243"/>
      <c r="O664" s="243"/>
      <c r="P664" s="243"/>
      <c r="Q664" s="243"/>
      <c r="R664" s="243"/>
      <c r="S664" s="243"/>
      <c r="T664" s="24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5" t="s">
        <v>148</v>
      </c>
      <c r="AU664" s="245" t="s">
        <v>81</v>
      </c>
      <c r="AV664" s="14" t="s">
        <v>81</v>
      </c>
      <c r="AW664" s="14" t="s">
        <v>33</v>
      </c>
      <c r="AX664" s="14" t="s">
        <v>79</v>
      </c>
      <c r="AY664" s="245" t="s">
        <v>137</v>
      </c>
    </row>
    <row r="665" s="2" customFormat="1" ht="24.15" customHeight="1">
      <c r="A665" s="40"/>
      <c r="B665" s="41"/>
      <c r="C665" s="206" t="s">
        <v>1242</v>
      </c>
      <c r="D665" s="206" t="s">
        <v>139</v>
      </c>
      <c r="E665" s="207" t="s">
        <v>1243</v>
      </c>
      <c r="F665" s="208" t="s">
        <v>1244</v>
      </c>
      <c r="G665" s="209" t="s">
        <v>160</v>
      </c>
      <c r="H665" s="210">
        <v>38.909999999999997</v>
      </c>
      <c r="I665" s="211"/>
      <c r="J665" s="212">
        <f>ROUND(I665*H665,2)</f>
        <v>0</v>
      </c>
      <c r="K665" s="208" t="s">
        <v>143</v>
      </c>
      <c r="L665" s="46"/>
      <c r="M665" s="213" t="s">
        <v>19</v>
      </c>
      <c r="N665" s="214" t="s">
        <v>42</v>
      </c>
      <c r="O665" s="86"/>
      <c r="P665" s="215">
        <f>O665*H665</f>
        <v>0</v>
      </c>
      <c r="Q665" s="215">
        <v>0.0088800000000000007</v>
      </c>
      <c r="R665" s="215">
        <f>Q665*H665</f>
        <v>0.34552080000000002</v>
      </c>
      <c r="S665" s="215">
        <v>0</v>
      </c>
      <c r="T665" s="21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248</v>
      </c>
      <c r="AT665" s="217" t="s">
        <v>139</v>
      </c>
      <c r="AU665" s="217" t="s">
        <v>81</v>
      </c>
      <c r="AY665" s="19" t="s">
        <v>137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79</v>
      </c>
      <c r="BK665" s="218">
        <f>ROUND(I665*H665,2)</f>
        <v>0</v>
      </c>
      <c r="BL665" s="19" t="s">
        <v>248</v>
      </c>
      <c r="BM665" s="217" t="s">
        <v>1245</v>
      </c>
    </row>
    <row r="666" s="2" customFormat="1">
      <c r="A666" s="40"/>
      <c r="B666" s="41"/>
      <c r="C666" s="42"/>
      <c r="D666" s="219" t="s">
        <v>146</v>
      </c>
      <c r="E666" s="42"/>
      <c r="F666" s="220" t="s">
        <v>1246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146</v>
      </c>
      <c r="AU666" s="19" t="s">
        <v>81</v>
      </c>
    </row>
    <row r="667" s="13" customFormat="1">
      <c r="A667" s="13"/>
      <c r="B667" s="224"/>
      <c r="C667" s="225"/>
      <c r="D667" s="226" t="s">
        <v>148</v>
      </c>
      <c r="E667" s="227" t="s">
        <v>19</v>
      </c>
      <c r="F667" s="228" t="s">
        <v>513</v>
      </c>
      <c r="G667" s="225"/>
      <c r="H667" s="227" t="s">
        <v>19</v>
      </c>
      <c r="I667" s="229"/>
      <c r="J667" s="225"/>
      <c r="K667" s="225"/>
      <c r="L667" s="230"/>
      <c r="M667" s="231"/>
      <c r="N667" s="232"/>
      <c r="O667" s="232"/>
      <c r="P667" s="232"/>
      <c r="Q667" s="232"/>
      <c r="R667" s="232"/>
      <c r="S667" s="232"/>
      <c r="T667" s="23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4" t="s">
        <v>148</v>
      </c>
      <c r="AU667" s="234" t="s">
        <v>81</v>
      </c>
      <c r="AV667" s="13" t="s">
        <v>79</v>
      </c>
      <c r="AW667" s="13" t="s">
        <v>33</v>
      </c>
      <c r="AX667" s="13" t="s">
        <v>71</v>
      </c>
      <c r="AY667" s="234" t="s">
        <v>137</v>
      </c>
    </row>
    <row r="668" s="13" customFormat="1">
      <c r="A668" s="13"/>
      <c r="B668" s="224"/>
      <c r="C668" s="225"/>
      <c r="D668" s="226" t="s">
        <v>148</v>
      </c>
      <c r="E668" s="227" t="s">
        <v>19</v>
      </c>
      <c r="F668" s="228" t="s">
        <v>1230</v>
      </c>
      <c r="G668" s="225"/>
      <c r="H668" s="227" t="s">
        <v>19</v>
      </c>
      <c r="I668" s="229"/>
      <c r="J668" s="225"/>
      <c r="K668" s="225"/>
      <c r="L668" s="230"/>
      <c r="M668" s="231"/>
      <c r="N668" s="232"/>
      <c r="O668" s="232"/>
      <c r="P668" s="232"/>
      <c r="Q668" s="232"/>
      <c r="R668" s="232"/>
      <c r="S668" s="232"/>
      <c r="T668" s="23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4" t="s">
        <v>148</v>
      </c>
      <c r="AU668" s="234" t="s">
        <v>81</v>
      </c>
      <c r="AV668" s="13" t="s">
        <v>79</v>
      </c>
      <c r="AW668" s="13" t="s">
        <v>33</v>
      </c>
      <c r="AX668" s="13" t="s">
        <v>71</v>
      </c>
      <c r="AY668" s="234" t="s">
        <v>137</v>
      </c>
    </row>
    <row r="669" s="14" customFormat="1">
      <c r="A669" s="14"/>
      <c r="B669" s="235"/>
      <c r="C669" s="236"/>
      <c r="D669" s="226" t="s">
        <v>148</v>
      </c>
      <c r="E669" s="237" t="s">
        <v>19</v>
      </c>
      <c r="F669" s="238" t="s">
        <v>1231</v>
      </c>
      <c r="G669" s="236"/>
      <c r="H669" s="239">
        <v>38.909999999999997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148</v>
      </c>
      <c r="AU669" s="245" t="s">
        <v>81</v>
      </c>
      <c r="AV669" s="14" t="s">
        <v>81</v>
      </c>
      <c r="AW669" s="14" t="s">
        <v>33</v>
      </c>
      <c r="AX669" s="14" t="s">
        <v>79</v>
      </c>
      <c r="AY669" s="245" t="s">
        <v>137</v>
      </c>
    </row>
    <row r="670" s="2" customFormat="1" ht="24.15" customHeight="1">
      <c r="A670" s="40"/>
      <c r="B670" s="41"/>
      <c r="C670" s="246" t="s">
        <v>1247</v>
      </c>
      <c r="D670" s="246" t="s">
        <v>205</v>
      </c>
      <c r="E670" s="247" t="s">
        <v>1248</v>
      </c>
      <c r="F670" s="248" t="s">
        <v>1249</v>
      </c>
      <c r="G670" s="249" t="s">
        <v>160</v>
      </c>
      <c r="H670" s="250">
        <v>44.747</v>
      </c>
      <c r="I670" s="251"/>
      <c r="J670" s="252">
        <f>ROUND(I670*H670,2)</f>
        <v>0</v>
      </c>
      <c r="K670" s="248" t="s">
        <v>351</v>
      </c>
      <c r="L670" s="253"/>
      <c r="M670" s="254" t="s">
        <v>19</v>
      </c>
      <c r="N670" s="255" t="s">
        <v>42</v>
      </c>
      <c r="O670" s="86"/>
      <c r="P670" s="215">
        <f>O670*H670</f>
        <v>0</v>
      </c>
      <c r="Q670" s="215">
        <v>0.021999999999999999</v>
      </c>
      <c r="R670" s="215">
        <f>Q670*H670</f>
        <v>0.98443399999999992</v>
      </c>
      <c r="S670" s="215">
        <v>0</v>
      </c>
      <c r="T670" s="216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17" t="s">
        <v>348</v>
      </c>
      <c r="AT670" s="217" t="s">
        <v>205</v>
      </c>
      <c r="AU670" s="217" t="s">
        <v>81</v>
      </c>
      <c r="AY670" s="19" t="s">
        <v>137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9" t="s">
        <v>79</v>
      </c>
      <c r="BK670" s="218">
        <f>ROUND(I670*H670,2)</f>
        <v>0</v>
      </c>
      <c r="BL670" s="19" t="s">
        <v>248</v>
      </c>
      <c r="BM670" s="217" t="s">
        <v>1250</v>
      </c>
    </row>
    <row r="671" s="14" customFormat="1">
      <c r="A671" s="14"/>
      <c r="B671" s="235"/>
      <c r="C671" s="236"/>
      <c r="D671" s="226" t="s">
        <v>148</v>
      </c>
      <c r="E671" s="236"/>
      <c r="F671" s="238" t="s">
        <v>1251</v>
      </c>
      <c r="G671" s="236"/>
      <c r="H671" s="239">
        <v>44.747</v>
      </c>
      <c r="I671" s="240"/>
      <c r="J671" s="236"/>
      <c r="K671" s="236"/>
      <c r="L671" s="241"/>
      <c r="M671" s="242"/>
      <c r="N671" s="243"/>
      <c r="O671" s="243"/>
      <c r="P671" s="243"/>
      <c r="Q671" s="243"/>
      <c r="R671" s="243"/>
      <c r="S671" s="243"/>
      <c r="T671" s="24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5" t="s">
        <v>148</v>
      </c>
      <c r="AU671" s="245" t="s">
        <v>81</v>
      </c>
      <c r="AV671" s="14" t="s">
        <v>81</v>
      </c>
      <c r="AW671" s="14" t="s">
        <v>4</v>
      </c>
      <c r="AX671" s="14" t="s">
        <v>79</v>
      </c>
      <c r="AY671" s="245" t="s">
        <v>137</v>
      </c>
    </row>
    <row r="672" s="2" customFormat="1" ht="24.15" customHeight="1">
      <c r="A672" s="40"/>
      <c r="B672" s="41"/>
      <c r="C672" s="206" t="s">
        <v>1252</v>
      </c>
      <c r="D672" s="206" t="s">
        <v>139</v>
      </c>
      <c r="E672" s="207" t="s">
        <v>1253</v>
      </c>
      <c r="F672" s="208" t="s">
        <v>1254</v>
      </c>
      <c r="G672" s="209" t="s">
        <v>194</v>
      </c>
      <c r="H672" s="210">
        <v>2.3340000000000001</v>
      </c>
      <c r="I672" s="211"/>
      <c r="J672" s="212">
        <f>ROUND(I672*H672,2)</f>
        <v>0</v>
      </c>
      <c r="K672" s="208" t="s">
        <v>143</v>
      </c>
      <c r="L672" s="46"/>
      <c r="M672" s="213" t="s">
        <v>19</v>
      </c>
      <c r="N672" s="214" t="s">
        <v>42</v>
      </c>
      <c r="O672" s="86"/>
      <c r="P672" s="215">
        <f>O672*H672</f>
        <v>0</v>
      </c>
      <c r="Q672" s="215">
        <v>0</v>
      </c>
      <c r="R672" s="215">
        <f>Q672*H672</f>
        <v>0</v>
      </c>
      <c r="S672" s="215">
        <v>0</v>
      </c>
      <c r="T672" s="216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7" t="s">
        <v>248</v>
      </c>
      <c r="AT672" s="217" t="s">
        <v>139</v>
      </c>
      <c r="AU672" s="217" t="s">
        <v>81</v>
      </c>
      <c r="AY672" s="19" t="s">
        <v>137</v>
      </c>
      <c r="BE672" s="218">
        <f>IF(N672="základní",J672,0)</f>
        <v>0</v>
      </c>
      <c r="BF672" s="218">
        <f>IF(N672="snížená",J672,0)</f>
        <v>0</v>
      </c>
      <c r="BG672" s="218">
        <f>IF(N672="zákl. přenesená",J672,0)</f>
        <v>0</v>
      </c>
      <c r="BH672" s="218">
        <f>IF(N672="sníž. přenesená",J672,0)</f>
        <v>0</v>
      </c>
      <c r="BI672" s="218">
        <f>IF(N672="nulová",J672,0)</f>
        <v>0</v>
      </c>
      <c r="BJ672" s="19" t="s">
        <v>79</v>
      </c>
      <c r="BK672" s="218">
        <f>ROUND(I672*H672,2)</f>
        <v>0</v>
      </c>
      <c r="BL672" s="19" t="s">
        <v>248</v>
      </c>
      <c r="BM672" s="217" t="s">
        <v>1255</v>
      </c>
    </row>
    <row r="673" s="2" customFormat="1">
      <c r="A673" s="40"/>
      <c r="B673" s="41"/>
      <c r="C673" s="42"/>
      <c r="D673" s="219" t="s">
        <v>146</v>
      </c>
      <c r="E673" s="42"/>
      <c r="F673" s="220" t="s">
        <v>1256</v>
      </c>
      <c r="G673" s="42"/>
      <c r="H673" s="42"/>
      <c r="I673" s="221"/>
      <c r="J673" s="42"/>
      <c r="K673" s="42"/>
      <c r="L673" s="46"/>
      <c r="M673" s="222"/>
      <c r="N673" s="223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146</v>
      </c>
      <c r="AU673" s="19" t="s">
        <v>81</v>
      </c>
    </row>
    <row r="674" s="2" customFormat="1" ht="37.8" customHeight="1">
      <c r="A674" s="40"/>
      <c r="B674" s="41"/>
      <c r="C674" s="206" t="s">
        <v>1257</v>
      </c>
      <c r="D674" s="206" t="s">
        <v>139</v>
      </c>
      <c r="E674" s="207" t="s">
        <v>1258</v>
      </c>
      <c r="F674" s="208" t="s">
        <v>1259</v>
      </c>
      <c r="G674" s="209" t="s">
        <v>194</v>
      </c>
      <c r="H674" s="210">
        <v>2.3340000000000001</v>
      </c>
      <c r="I674" s="211"/>
      <c r="J674" s="212">
        <f>ROUND(I674*H674,2)</f>
        <v>0</v>
      </c>
      <c r="K674" s="208" t="s">
        <v>143</v>
      </c>
      <c r="L674" s="46"/>
      <c r="M674" s="213" t="s">
        <v>19</v>
      </c>
      <c r="N674" s="214" t="s">
        <v>42</v>
      </c>
      <c r="O674" s="86"/>
      <c r="P674" s="215">
        <f>O674*H674</f>
        <v>0</v>
      </c>
      <c r="Q674" s="215">
        <v>0</v>
      </c>
      <c r="R674" s="215">
        <f>Q674*H674</f>
        <v>0</v>
      </c>
      <c r="S674" s="215">
        <v>0</v>
      </c>
      <c r="T674" s="216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7" t="s">
        <v>248</v>
      </c>
      <c r="AT674" s="217" t="s">
        <v>139</v>
      </c>
      <c r="AU674" s="217" t="s">
        <v>81</v>
      </c>
      <c r="AY674" s="19" t="s">
        <v>137</v>
      </c>
      <c r="BE674" s="218">
        <f>IF(N674="základní",J674,0)</f>
        <v>0</v>
      </c>
      <c r="BF674" s="218">
        <f>IF(N674="snížená",J674,0)</f>
        <v>0</v>
      </c>
      <c r="BG674" s="218">
        <f>IF(N674="zákl. přenesená",J674,0)</f>
        <v>0</v>
      </c>
      <c r="BH674" s="218">
        <f>IF(N674="sníž. přenesená",J674,0)</f>
        <v>0</v>
      </c>
      <c r="BI674" s="218">
        <f>IF(N674="nulová",J674,0)</f>
        <v>0</v>
      </c>
      <c r="BJ674" s="19" t="s">
        <v>79</v>
      </c>
      <c r="BK674" s="218">
        <f>ROUND(I674*H674,2)</f>
        <v>0</v>
      </c>
      <c r="BL674" s="19" t="s">
        <v>248</v>
      </c>
      <c r="BM674" s="217" t="s">
        <v>1260</v>
      </c>
    </row>
    <row r="675" s="2" customFormat="1">
      <c r="A675" s="40"/>
      <c r="B675" s="41"/>
      <c r="C675" s="42"/>
      <c r="D675" s="219" t="s">
        <v>146</v>
      </c>
      <c r="E675" s="42"/>
      <c r="F675" s="220" t="s">
        <v>1261</v>
      </c>
      <c r="G675" s="42"/>
      <c r="H675" s="42"/>
      <c r="I675" s="221"/>
      <c r="J675" s="42"/>
      <c r="K675" s="42"/>
      <c r="L675" s="46"/>
      <c r="M675" s="222"/>
      <c r="N675" s="223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146</v>
      </c>
      <c r="AU675" s="19" t="s">
        <v>81</v>
      </c>
    </row>
    <row r="676" s="2" customFormat="1" ht="37.8" customHeight="1">
      <c r="A676" s="40"/>
      <c r="B676" s="41"/>
      <c r="C676" s="206" t="s">
        <v>1262</v>
      </c>
      <c r="D676" s="206" t="s">
        <v>139</v>
      </c>
      <c r="E676" s="207" t="s">
        <v>1263</v>
      </c>
      <c r="F676" s="208" t="s">
        <v>1264</v>
      </c>
      <c r="G676" s="209" t="s">
        <v>194</v>
      </c>
      <c r="H676" s="210">
        <v>46.68</v>
      </c>
      <c r="I676" s="211"/>
      <c r="J676" s="212">
        <f>ROUND(I676*H676,2)</f>
        <v>0</v>
      </c>
      <c r="K676" s="208" t="s">
        <v>143</v>
      </c>
      <c r="L676" s="46"/>
      <c r="M676" s="213" t="s">
        <v>19</v>
      </c>
      <c r="N676" s="214" t="s">
        <v>42</v>
      </c>
      <c r="O676" s="86"/>
      <c r="P676" s="215">
        <f>O676*H676</f>
        <v>0</v>
      </c>
      <c r="Q676" s="215">
        <v>0</v>
      </c>
      <c r="R676" s="215">
        <f>Q676*H676</f>
        <v>0</v>
      </c>
      <c r="S676" s="215">
        <v>0</v>
      </c>
      <c r="T676" s="216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7" t="s">
        <v>248</v>
      </c>
      <c r="AT676" s="217" t="s">
        <v>139</v>
      </c>
      <c r="AU676" s="217" t="s">
        <v>81</v>
      </c>
      <c r="AY676" s="19" t="s">
        <v>137</v>
      </c>
      <c r="BE676" s="218">
        <f>IF(N676="základní",J676,0)</f>
        <v>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9" t="s">
        <v>79</v>
      </c>
      <c r="BK676" s="218">
        <f>ROUND(I676*H676,2)</f>
        <v>0</v>
      </c>
      <c r="BL676" s="19" t="s">
        <v>248</v>
      </c>
      <c r="BM676" s="217" t="s">
        <v>1265</v>
      </c>
    </row>
    <row r="677" s="2" customFormat="1">
      <c r="A677" s="40"/>
      <c r="B677" s="41"/>
      <c r="C677" s="42"/>
      <c r="D677" s="219" t="s">
        <v>146</v>
      </c>
      <c r="E677" s="42"/>
      <c r="F677" s="220" t="s">
        <v>1266</v>
      </c>
      <c r="G677" s="42"/>
      <c r="H677" s="42"/>
      <c r="I677" s="221"/>
      <c r="J677" s="42"/>
      <c r="K677" s="42"/>
      <c r="L677" s="46"/>
      <c r="M677" s="222"/>
      <c r="N677" s="223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146</v>
      </c>
      <c r="AU677" s="19" t="s">
        <v>81</v>
      </c>
    </row>
    <row r="678" s="14" customFormat="1">
      <c r="A678" s="14"/>
      <c r="B678" s="235"/>
      <c r="C678" s="236"/>
      <c r="D678" s="226" t="s">
        <v>148</v>
      </c>
      <c r="E678" s="236"/>
      <c r="F678" s="238" t="s">
        <v>1267</v>
      </c>
      <c r="G678" s="236"/>
      <c r="H678" s="239">
        <v>46.68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5" t="s">
        <v>148</v>
      </c>
      <c r="AU678" s="245" t="s">
        <v>81</v>
      </c>
      <c r="AV678" s="14" t="s">
        <v>81</v>
      </c>
      <c r="AW678" s="14" t="s">
        <v>4</v>
      </c>
      <c r="AX678" s="14" t="s">
        <v>79</v>
      </c>
      <c r="AY678" s="245" t="s">
        <v>137</v>
      </c>
    </row>
    <row r="679" s="12" customFormat="1" ht="22.8" customHeight="1">
      <c r="A679" s="12"/>
      <c r="B679" s="190"/>
      <c r="C679" s="191"/>
      <c r="D679" s="192" t="s">
        <v>70</v>
      </c>
      <c r="E679" s="204" t="s">
        <v>481</v>
      </c>
      <c r="F679" s="204" t="s">
        <v>482</v>
      </c>
      <c r="G679" s="191"/>
      <c r="H679" s="191"/>
      <c r="I679" s="194"/>
      <c r="J679" s="205">
        <f>BK679</f>
        <v>0</v>
      </c>
      <c r="K679" s="191"/>
      <c r="L679" s="196"/>
      <c r="M679" s="197"/>
      <c r="N679" s="198"/>
      <c r="O679" s="198"/>
      <c r="P679" s="199">
        <f>SUM(P680:P729)</f>
        <v>0</v>
      </c>
      <c r="Q679" s="198"/>
      <c r="R679" s="199">
        <f>SUM(R680:R729)</f>
        <v>6.2287774800000006</v>
      </c>
      <c r="S679" s="198"/>
      <c r="T679" s="200">
        <f>SUM(T680:T729)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01" t="s">
        <v>81</v>
      </c>
      <c r="AT679" s="202" t="s">
        <v>70</v>
      </c>
      <c r="AU679" s="202" t="s">
        <v>79</v>
      </c>
      <c r="AY679" s="201" t="s">
        <v>137</v>
      </c>
      <c r="BK679" s="203">
        <f>SUM(BK680:BK729)</f>
        <v>0</v>
      </c>
    </row>
    <row r="680" s="2" customFormat="1" ht="16.5" customHeight="1">
      <c r="A680" s="40"/>
      <c r="B680" s="41"/>
      <c r="C680" s="206" t="s">
        <v>1268</v>
      </c>
      <c r="D680" s="206" t="s">
        <v>139</v>
      </c>
      <c r="E680" s="207" t="s">
        <v>1269</v>
      </c>
      <c r="F680" s="208" t="s">
        <v>1270</v>
      </c>
      <c r="G680" s="209" t="s">
        <v>160</v>
      </c>
      <c r="H680" s="210">
        <v>298.11000000000001</v>
      </c>
      <c r="I680" s="211"/>
      <c r="J680" s="212">
        <f>ROUND(I680*H680,2)</f>
        <v>0</v>
      </c>
      <c r="K680" s="208" t="s">
        <v>143</v>
      </c>
      <c r="L680" s="46"/>
      <c r="M680" s="213" t="s">
        <v>19</v>
      </c>
      <c r="N680" s="214" t="s">
        <v>42</v>
      </c>
      <c r="O680" s="86"/>
      <c r="P680" s="215">
        <f>O680*H680</f>
        <v>0</v>
      </c>
      <c r="Q680" s="215">
        <v>0</v>
      </c>
      <c r="R680" s="215">
        <f>Q680*H680</f>
        <v>0</v>
      </c>
      <c r="S680" s="215">
        <v>0</v>
      </c>
      <c r="T680" s="216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7" t="s">
        <v>248</v>
      </c>
      <c r="AT680" s="217" t="s">
        <v>139</v>
      </c>
      <c r="AU680" s="217" t="s">
        <v>81</v>
      </c>
      <c r="AY680" s="19" t="s">
        <v>137</v>
      </c>
      <c r="BE680" s="218">
        <f>IF(N680="základní",J680,0)</f>
        <v>0</v>
      </c>
      <c r="BF680" s="218">
        <f>IF(N680="snížená",J680,0)</f>
        <v>0</v>
      </c>
      <c r="BG680" s="218">
        <f>IF(N680="zákl. přenesená",J680,0)</f>
        <v>0</v>
      </c>
      <c r="BH680" s="218">
        <f>IF(N680="sníž. přenesená",J680,0)</f>
        <v>0</v>
      </c>
      <c r="BI680" s="218">
        <f>IF(N680="nulová",J680,0)</f>
        <v>0</v>
      </c>
      <c r="BJ680" s="19" t="s">
        <v>79</v>
      </c>
      <c r="BK680" s="218">
        <f>ROUND(I680*H680,2)</f>
        <v>0</v>
      </c>
      <c r="BL680" s="19" t="s">
        <v>248</v>
      </c>
      <c r="BM680" s="217" t="s">
        <v>1271</v>
      </c>
    </row>
    <row r="681" s="2" customFormat="1">
      <c r="A681" s="40"/>
      <c r="B681" s="41"/>
      <c r="C681" s="42"/>
      <c r="D681" s="219" t="s">
        <v>146</v>
      </c>
      <c r="E681" s="42"/>
      <c r="F681" s="220" t="s">
        <v>1272</v>
      </c>
      <c r="G681" s="42"/>
      <c r="H681" s="42"/>
      <c r="I681" s="221"/>
      <c r="J681" s="42"/>
      <c r="K681" s="42"/>
      <c r="L681" s="46"/>
      <c r="M681" s="222"/>
      <c r="N681" s="223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9" t="s">
        <v>146</v>
      </c>
      <c r="AU681" s="19" t="s">
        <v>81</v>
      </c>
    </row>
    <row r="682" s="13" customFormat="1">
      <c r="A682" s="13"/>
      <c r="B682" s="224"/>
      <c r="C682" s="225"/>
      <c r="D682" s="226" t="s">
        <v>148</v>
      </c>
      <c r="E682" s="227" t="s">
        <v>19</v>
      </c>
      <c r="F682" s="228" t="s">
        <v>513</v>
      </c>
      <c r="G682" s="225"/>
      <c r="H682" s="227" t="s">
        <v>19</v>
      </c>
      <c r="I682" s="229"/>
      <c r="J682" s="225"/>
      <c r="K682" s="225"/>
      <c r="L682" s="230"/>
      <c r="M682" s="231"/>
      <c r="N682" s="232"/>
      <c r="O682" s="232"/>
      <c r="P682" s="232"/>
      <c r="Q682" s="232"/>
      <c r="R682" s="232"/>
      <c r="S682" s="232"/>
      <c r="T682" s="23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4" t="s">
        <v>148</v>
      </c>
      <c r="AU682" s="234" t="s">
        <v>81</v>
      </c>
      <c r="AV682" s="13" t="s">
        <v>79</v>
      </c>
      <c r="AW682" s="13" t="s">
        <v>33</v>
      </c>
      <c r="AX682" s="13" t="s">
        <v>71</v>
      </c>
      <c r="AY682" s="234" t="s">
        <v>137</v>
      </c>
    </row>
    <row r="683" s="13" customFormat="1">
      <c r="A683" s="13"/>
      <c r="B683" s="224"/>
      <c r="C683" s="225"/>
      <c r="D683" s="226" t="s">
        <v>148</v>
      </c>
      <c r="E683" s="227" t="s">
        <v>19</v>
      </c>
      <c r="F683" s="228" t="s">
        <v>1273</v>
      </c>
      <c r="G683" s="225"/>
      <c r="H683" s="227" t="s">
        <v>19</v>
      </c>
      <c r="I683" s="229"/>
      <c r="J683" s="225"/>
      <c r="K683" s="225"/>
      <c r="L683" s="230"/>
      <c r="M683" s="231"/>
      <c r="N683" s="232"/>
      <c r="O683" s="232"/>
      <c r="P683" s="232"/>
      <c r="Q683" s="232"/>
      <c r="R683" s="232"/>
      <c r="S683" s="232"/>
      <c r="T683" s="23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4" t="s">
        <v>148</v>
      </c>
      <c r="AU683" s="234" t="s">
        <v>81</v>
      </c>
      <c r="AV683" s="13" t="s">
        <v>79</v>
      </c>
      <c r="AW683" s="13" t="s">
        <v>33</v>
      </c>
      <c r="AX683" s="13" t="s">
        <v>71</v>
      </c>
      <c r="AY683" s="234" t="s">
        <v>137</v>
      </c>
    </row>
    <row r="684" s="14" customFormat="1">
      <c r="A684" s="14"/>
      <c r="B684" s="235"/>
      <c r="C684" s="236"/>
      <c r="D684" s="226" t="s">
        <v>148</v>
      </c>
      <c r="E684" s="237" t="s">
        <v>19</v>
      </c>
      <c r="F684" s="238" t="s">
        <v>1274</v>
      </c>
      <c r="G684" s="236"/>
      <c r="H684" s="239">
        <v>285.82999999999998</v>
      </c>
      <c r="I684" s="240"/>
      <c r="J684" s="236"/>
      <c r="K684" s="236"/>
      <c r="L684" s="241"/>
      <c r="M684" s="242"/>
      <c r="N684" s="243"/>
      <c r="O684" s="243"/>
      <c r="P684" s="243"/>
      <c r="Q684" s="243"/>
      <c r="R684" s="243"/>
      <c r="S684" s="243"/>
      <c r="T684" s="24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5" t="s">
        <v>148</v>
      </c>
      <c r="AU684" s="245" t="s">
        <v>81</v>
      </c>
      <c r="AV684" s="14" t="s">
        <v>81</v>
      </c>
      <c r="AW684" s="14" t="s">
        <v>33</v>
      </c>
      <c r="AX684" s="14" t="s">
        <v>71</v>
      </c>
      <c r="AY684" s="245" t="s">
        <v>137</v>
      </c>
    </row>
    <row r="685" s="13" customFormat="1">
      <c r="A685" s="13"/>
      <c r="B685" s="224"/>
      <c r="C685" s="225"/>
      <c r="D685" s="226" t="s">
        <v>148</v>
      </c>
      <c r="E685" s="227" t="s">
        <v>19</v>
      </c>
      <c r="F685" s="228" t="s">
        <v>1275</v>
      </c>
      <c r="G685" s="225"/>
      <c r="H685" s="227" t="s">
        <v>19</v>
      </c>
      <c r="I685" s="229"/>
      <c r="J685" s="225"/>
      <c r="K685" s="225"/>
      <c r="L685" s="230"/>
      <c r="M685" s="231"/>
      <c r="N685" s="232"/>
      <c r="O685" s="232"/>
      <c r="P685" s="232"/>
      <c r="Q685" s="232"/>
      <c r="R685" s="232"/>
      <c r="S685" s="232"/>
      <c r="T685" s="23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4" t="s">
        <v>148</v>
      </c>
      <c r="AU685" s="234" t="s">
        <v>81</v>
      </c>
      <c r="AV685" s="13" t="s">
        <v>79</v>
      </c>
      <c r="AW685" s="13" t="s">
        <v>33</v>
      </c>
      <c r="AX685" s="13" t="s">
        <v>71</v>
      </c>
      <c r="AY685" s="234" t="s">
        <v>137</v>
      </c>
    </row>
    <row r="686" s="14" customFormat="1">
      <c r="A686" s="14"/>
      <c r="B686" s="235"/>
      <c r="C686" s="236"/>
      <c r="D686" s="226" t="s">
        <v>148</v>
      </c>
      <c r="E686" s="237" t="s">
        <v>19</v>
      </c>
      <c r="F686" s="238" t="s">
        <v>1276</v>
      </c>
      <c r="G686" s="236"/>
      <c r="H686" s="239">
        <v>12.279999999999999</v>
      </c>
      <c r="I686" s="240"/>
      <c r="J686" s="236"/>
      <c r="K686" s="236"/>
      <c r="L686" s="241"/>
      <c r="M686" s="242"/>
      <c r="N686" s="243"/>
      <c r="O686" s="243"/>
      <c r="P686" s="243"/>
      <c r="Q686" s="243"/>
      <c r="R686" s="243"/>
      <c r="S686" s="243"/>
      <c r="T686" s="24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5" t="s">
        <v>148</v>
      </c>
      <c r="AU686" s="245" t="s">
        <v>81</v>
      </c>
      <c r="AV686" s="14" t="s">
        <v>81</v>
      </c>
      <c r="AW686" s="14" t="s">
        <v>33</v>
      </c>
      <c r="AX686" s="14" t="s">
        <v>71</v>
      </c>
      <c r="AY686" s="245" t="s">
        <v>137</v>
      </c>
    </row>
    <row r="687" s="15" customFormat="1">
      <c r="A687" s="15"/>
      <c r="B687" s="256"/>
      <c r="C687" s="257"/>
      <c r="D687" s="226" t="s">
        <v>148</v>
      </c>
      <c r="E687" s="258" t="s">
        <v>19</v>
      </c>
      <c r="F687" s="259" t="s">
        <v>220</v>
      </c>
      <c r="G687" s="257"/>
      <c r="H687" s="260">
        <v>298.10999999999996</v>
      </c>
      <c r="I687" s="261"/>
      <c r="J687" s="257"/>
      <c r="K687" s="257"/>
      <c r="L687" s="262"/>
      <c r="M687" s="263"/>
      <c r="N687" s="264"/>
      <c r="O687" s="264"/>
      <c r="P687" s="264"/>
      <c r="Q687" s="264"/>
      <c r="R687" s="264"/>
      <c r="S687" s="264"/>
      <c r="T687" s="26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66" t="s">
        <v>148</v>
      </c>
      <c r="AU687" s="266" t="s">
        <v>81</v>
      </c>
      <c r="AV687" s="15" t="s">
        <v>144</v>
      </c>
      <c r="AW687" s="15" t="s">
        <v>33</v>
      </c>
      <c r="AX687" s="15" t="s">
        <v>79</v>
      </c>
      <c r="AY687" s="266" t="s">
        <v>137</v>
      </c>
    </row>
    <row r="688" s="2" customFormat="1" ht="16.5" customHeight="1">
      <c r="A688" s="40"/>
      <c r="B688" s="41"/>
      <c r="C688" s="206" t="s">
        <v>1277</v>
      </c>
      <c r="D688" s="206" t="s">
        <v>139</v>
      </c>
      <c r="E688" s="207" t="s">
        <v>1278</v>
      </c>
      <c r="F688" s="208" t="s">
        <v>1279</v>
      </c>
      <c r="G688" s="209" t="s">
        <v>160</v>
      </c>
      <c r="H688" s="210">
        <v>298.11000000000001</v>
      </c>
      <c r="I688" s="211"/>
      <c r="J688" s="212">
        <f>ROUND(I688*H688,2)</f>
        <v>0</v>
      </c>
      <c r="K688" s="208" t="s">
        <v>143</v>
      </c>
      <c r="L688" s="46"/>
      <c r="M688" s="213" t="s">
        <v>19</v>
      </c>
      <c r="N688" s="214" t="s">
        <v>42</v>
      </c>
      <c r="O688" s="86"/>
      <c r="P688" s="215">
        <f>O688*H688</f>
        <v>0</v>
      </c>
      <c r="Q688" s="215">
        <v>3.0000000000000001E-05</v>
      </c>
      <c r="R688" s="215">
        <f>Q688*H688</f>
        <v>0.0089433000000000012</v>
      </c>
      <c r="S688" s="215">
        <v>0</v>
      </c>
      <c r="T688" s="216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17" t="s">
        <v>248</v>
      </c>
      <c r="AT688" s="217" t="s">
        <v>139</v>
      </c>
      <c r="AU688" s="217" t="s">
        <v>81</v>
      </c>
      <c r="AY688" s="19" t="s">
        <v>137</v>
      </c>
      <c r="BE688" s="218">
        <f>IF(N688="základní",J688,0)</f>
        <v>0</v>
      </c>
      <c r="BF688" s="218">
        <f>IF(N688="snížená",J688,0)</f>
        <v>0</v>
      </c>
      <c r="BG688" s="218">
        <f>IF(N688="zákl. přenesená",J688,0)</f>
        <v>0</v>
      </c>
      <c r="BH688" s="218">
        <f>IF(N688="sníž. přenesená",J688,0)</f>
        <v>0</v>
      </c>
      <c r="BI688" s="218">
        <f>IF(N688="nulová",J688,0)</f>
        <v>0</v>
      </c>
      <c r="BJ688" s="19" t="s">
        <v>79</v>
      </c>
      <c r="BK688" s="218">
        <f>ROUND(I688*H688,2)</f>
        <v>0</v>
      </c>
      <c r="BL688" s="19" t="s">
        <v>248</v>
      </c>
      <c r="BM688" s="217" t="s">
        <v>1280</v>
      </c>
    </row>
    <row r="689" s="2" customFormat="1">
      <c r="A689" s="40"/>
      <c r="B689" s="41"/>
      <c r="C689" s="42"/>
      <c r="D689" s="219" t="s">
        <v>146</v>
      </c>
      <c r="E689" s="42"/>
      <c r="F689" s="220" t="s">
        <v>1281</v>
      </c>
      <c r="G689" s="42"/>
      <c r="H689" s="42"/>
      <c r="I689" s="221"/>
      <c r="J689" s="42"/>
      <c r="K689" s="42"/>
      <c r="L689" s="46"/>
      <c r="M689" s="222"/>
      <c r="N689" s="223"/>
      <c r="O689" s="86"/>
      <c r="P689" s="86"/>
      <c r="Q689" s="86"/>
      <c r="R689" s="86"/>
      <c r="S689" s="86"/>
      <c r="T689" s="87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T689" s="19" t="s">
        <v>146</v>
      </c>
      <c r="AU689" s="19" t="s">
        <v>81</v>
      </c>
    </row>
    <row r="690" s="13" customFormat="1">
      <c r="A690" s="13"/>
      <c r="B690" s="224"/>
      <c r="C690" s="225"/>
      <c r="D690" s="226" t="s">
        <v>148</v>
      </c>
      <c r="E690" s="227" t="s">
        <v>19</v>
      </c>
      <c r="F690" s="228" t="s">
        <v>513</v>
      </c>
      <c r="G690" s="225"/>
      <c r="H690" s="227" t="s">
        <v>19</v>
      </c>
      <c r="I690" s="229"/>
      <c r="J690" s="225"/>
      <c r="K690" s="225"/>
      <c r="L690" s="230"/>
      <c r="M690" s="231"/>
      <c r="N690" s="232"/>
      <c r="O690" s="232"/>
      <c r="P690" s="232"/>
      <c r="Q690" s="232"/>
      <c r="R690" s="232"/>
      <c r="S690" s="232"/>
      <c r="T690" s="23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4" t="s">
        <v>148</v>
      </c>
      <c r="AU690" s="234" t="s">
        <v>81</v>
      </c>
      <c r="AV690" s="13" t="s">
        <v>79</v>
      </c>
      <c r="AW690" s="13" t="s">
        <v>33</v>
      </c>
      <c r="AX690" s="13" t="s">
        <v>71</v>
      </c>
      <c r="AY690" s="234" t="s">
        <v>137</v>
      </c>
    </row>
    <row r="691" s="13" customFormat="1">
      <c r="A691" s="13"/>
      <c r="B691" s="224"/>
      <c r="C691" s="225"/>
      <c r="D691" s="226" t="s">
        <v>148</v>
      </c>
      <c r="E691" s="227" t="s">
        <v>19</v>
      </c>
      <c r="F691" s="228" t="s">
        <v>1273</v>
      </c>
      <c r="G691" s="225"/>
      <c r="H691" s="227" t="s">
        <v>19</v>
      </c>
      <c r="I691" s="229"/>
      <c r="J691" s="225"/>
      <c r="K691" s="225"/>
      <c r="L691" s="230"/>
      <c r="M691" s="231"/>
      <c r="N691" s="232"/>
      <c r="O691" s="232"/>
      <c r="P691" s="232"/>
      <c r="Q691" s="232"/>
      <c r="R691" s="232"/>
      <c r="S691" s="232"/>
      <c r="T691" s="23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4" t="s">
        <v>148</v>
      </c>
      <c r="AU691" s="234" t="s">
        <v>81</v>
      </c>
      <c r="AV691" s="13" t="s">
        <v>79</v>
      </c>
      <c r="AW691" s="13" t="s">
        <v>33</v>
      </c>
      <c r="AX691" s="13" t="s">
        <v>71</v>
      </c>
      <c r="AY691" s="234" t="s">
        <v>137</v>
      </c>
    </row>
    <row r="692" s="14" customFormat="1">
      <c r="A692" s="14"/>
      <c r="B692" s="235"/>
      <c r="C692" s="236"/>
      <c r="D692" s="226" t="s">
        <v>148</v>
      </c>
      <c r="E692" s="237" t="s">
        <v>19</v>
      </c>
      <c r="F692" s="238" t="s">
        <v>1274</v>
      </c>
      <c r="G692" s="236"/>
      <c r="H692" s="239">
        <v>285.82999999999998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148</v>
      </c>
      <c r="AU692" s="245" t="s">
        <v>81</v>
      </c>
      <c r="AV692" s="14" t="s">
        <v>81</v>
      </c>
      <c r="AW692" s="14" t="s">
        <v>33</v>
      </c>
      <c r="AX692" s="14" t="s">
        <v>71</v>
      </c>
      <c r="AY692" s="245" t="s">
        <v>137</v>
      </c>
    </row>
    <row r="693" s="13" customFormat="1">
      <c r="A693" s="13"/>
      <c r="B693" s="224"/>
      <c r="C693" s="225"/>
      <c r="D693" s="226" t="s">
        <v>148</v>
      </c>
      <c r="E693" s="227" t="s">
        <v>19</v>
      </c>
      <c r="F693" s="228" t="s">
        <v>1275</v>
      </c>
      <c r="G693" s="225"/>
      <c r="H693" s="227" t="s">
        <v>19</v>
      </c>
      <c r="I693" s="229"/>
      <c r="J693" s="225"/>
      <c r="K693" s="225"/>
      <c r="L693" s="230"/>
      <c r="M693" s="231"/>
      <c r="N693" s="232"/>
      <c r="O693" s="232"/>
      <c r="P693" s="232"/>
      <c r="Q693" s="232"/>
      <c r="R693" s="232"/>
      <c r="S693" s="232"/>
      <c r="T693" s="23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4" t="s">
        <v>148</v>
      </c>
      <c r="AU693" s="234" t="s">
        <v>81</v>
      </c>
      <c r="AV693" s="13" t="s">
        <v>79</v>
      </c>
      <c r="AW693" s="13" t="s">
        <v>33</v>
      </c>
      <c r="AX693" s="13" t="s">
        <v>71</v>
      </c>
      <c r="AY693" s="234" t="s">
        <v>137</v>
      </c>
    </row>
    <row r="694" s="14" customFormat="1">
      <c r="A694" s="14"/>
      <c r="B694" s="235"/>
      <c r="C694" s="236"/>
      <c r="D694" s="226" t="s">
        <v>148</v>
      </c>
      <c r="E694" s="237" t="s">
        <v>19</v>
      </c>
      <c r="F694" s="238" t="s">
        <v>1276</v>
      </c>
      <c r="G694" s="236"/>
      <c r="H694" s="239">
        <v>12.279999999999999</v>
      </c>
      <c r="I694" s="240"/>
      <c r="J694" s="236"/>
      <c r="K694" s="236"/>
      <c r="L694" s="241"/>
      <c r="M694" s="242"/>
      <c r="N694" s="243"/>
      <c r="O694" s="243"/>
      <c r="P694" s="243"/>
      <c r="Q694" s="243"/>
      <c r="R694" s="243"/>
      <c r="S694" s="243"/>
      <c r="T694" s="24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5" t="s">
        <v>148</v>
      </c>
      <c r="AU694" s="245" t="s">
        <v>81</v>
      </c>
      <c r="AV694" s="14" t="s">
        <v>81</v>
      </c>
      <c r="AW694" s="14" t="s">
        <v>33</v>
      </c>
      <c r="AX694" s="14" t="s">
        <v>71</v>
      </c>
      <c r="AY694" s="245" t="s">
        <v>137</v>
      </c>
    </row>
    <row r="695" s="15" customFormat="1">
      <c r="A695" s="15"/>
      <c r="B695" s="256"/>
      <c r="C695" s="257"/>
      <c r="D695" s="226" t="s">
        <v>148</v>
      </c>
      <c r="E695" s="258" t="s">
        <v>19</v>
      </c>
      <c r="F695" s="259" t="s">
        <v>220</v>
      </c>
      <c r="G695" s="257"/>
      <c r="H695" s="260">
        <v>298.10999999999996</v>
      </c>
      <c r="I695" s="261"/>
      <c r="J695" s="257"/>
      <c r="K695" s="257"/>
      <c r="L695" s="262"/>
      <c r="M695" s="263"/>
      <c r="N695" s="264"/>
      <c r="O695" s="264"/>
      <c r="P695" s="264"/>
      <c r="Q695" s="264"/>
      <c r="R695" s="264"/>
      <c r="S695" s="264"/>
      <c r="T695" s="26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6" t="s">
        <v>148</v>
      </c>
      <c r="AU695" s="266" t="s">
        <v>81</v>
      </c>
      <c r="AV695" s="15" t="s">
        <v>144</v>
      </c>
      <c r="AW695" s="15" t="s">
        <v>33</v>
      </c>
      <c r="AX695" s="15" t="s">
        <v>79</v>
      </c>
      <c r="AY695" s="266" t="s">
        <v>137</v>
      </c>
    </row>
    <row r="696" s="2" customFormat="1" ht="24.15" customHeight="1">
      <c r="A696" s="40"/>
      <c r="B696" s="41"/>
      <c r="C696" s="206" t="s">
        <v>1282</v>
      </c>
      <c r="D696" s="206" t="s">
        <v>139</v>
      </c>
      <c r="E696" s="207" t="s">
        <v>1283</v>
      </c>
      <c r="F696" s="208" t="s">
        <v>1284</v>
      </c>
      <c r="G696" s="209" t="s">
        <v>160</v>
      </c>
      <c r="H696" s="210">
        <v>298.11000000000001</v>
      </c>
      <c r="I696" s="211"/>
      <c r="J696" s="212">
        <f>ROUND(I696*H696,2)</f>
        <v>0</v>
      </c>
      <c r="K696" s="208" t="s">
        <v>143</v>
      </c>
      <c r="L696" s="46"/>
      <c r="M696" s="213" t="s">
        <v>19</v>
      </c>
      <c r="N696" s="214" t="s">
        <v>42</v>
      </c>
      <c r="O696" s="86"/>
      <c r="P696" s="215">
        <f>O696*H696</f>
        <v>0</v>
      </c>
      <c r="Q696" s="215">
        <v>0.014999999999999999</v>
      </c>
      <c r="R696" s="215">
        <f>Q696*H696</f>
        <v>4.4716500000000003</v>
      </c>
      <c r="S696" s="215">
        <v>0</v>
      </c>
      <c r="T696" s="216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17" t="s">
        <v>248</v>
      </c>
      <c r="AT696" s="217" t="s">
        <v>139</v>
      </c>
      <c r="AU696" s="217" t="s">
        <v>81</v>
      </c>
      <c r="AY696" s="19" t="s">
        <v>137</v>
      </c>
      <c r="BE696" s="218">
        <f>IF(N696="základní",J696,0)</f>
        <v>0</v>
      </c>
      <c r="BF696" s="218">
        <f>IF(N696="snížená",J696,0)</f>
        <v>0</v>
      </c>
      <c r="BG696" s="218">
        <f>IF(N696="zákl. přenesená",J696,0)</f>
        <v>0</v>
      </c>
      <c r="BH696" s="218">
        <f>IF(N696="sníž. přenesená",J696,0)</f>
        <v>0</v>
      </c>
      <c r="BI696" s="218">
        <f>IF(N696="nulová",J696,0)</f>
        <v>0</v>
      </c>
      <c r="BJ696" s="19" t="s">
        <v>79</v>
      </c>
      <c r="BK696" s="218">
        <f>ROUND(I696*H696,2)</f>
        <v>0</v>
      </c>
      <c r="BL696" s="19" t="s">
        <v>248</v>
      </c>
      <c r="BM696" s="217" t="s">
        <v>1285</v>
      </c>
    </row>
    <row r="697" s="2" customFormat="1">
      <c r="A697" s="40"/>
      <c r="B697" s="41"/>
      <c r="C697" s="42"/>
      <c r="D697" s="219" t="s">
        <v>146</v>
      </c>
      <c r="E697" s="42"/>
      <c r="F697" s="220" t="s">
        <v>1286</v>
      </c>
      <c r="G697" s="42"/>
      <c r="H697" s="42"/>
      <c r="I697" s="221"/>
      <c r="J697" s="42"/>
      <c r="K697" s="42"/>
      <c r="L697" s="46"/>
      <c r="M697" s="222"/>
      <c r="N697" s="223"/>
      <c r="O697" s="86"/>
      <c r="P697" s="86"/>
      <c r="Q697" s="86"/>
      <c r="R697" s="86"/>
      <c r="S697" s="86"/>
      <c r="T697" s="87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T697" s="19" t="s">
        <v>146</v>
      </c>
      <c r="AU697" s="19" t="s">
        <v>81</v>
      </c>
    </row>
    <row r="698" s="13" customFormat="1">
      <c r="A698" s="13"/>
      <c r="B698" s="224"/>
      <c r="C698" s="225"/>
      <c r="D698" s="226" t="s">
        <v>148</v>
      </c>
      <c r="E698" s="227" t="s">
        <v>19</v>
      </c>
      <c r="F698" s="228" t="s">
        <v>513</v>
      </c>
      <c r="G698" s="225"/>
      <c r="H698" s="227" t="s">
        <v>19</v>
      </c>
      <c r="I698" s="229"/>
      <c r="J698" s="225"/>
      <c r="K698" s="225"/>
      <c r="L698" s="230"/>
      <c r="M698" s="231"/>
      <c r="N698" s="232"/>
      <c r="O698" s="232"/>
      <c r="P698" s="232"/>
      <c r="Q698" s="232"/>
      <c r="R698" s="232"/>
      <c r="S698" s="232"/>
      <c r="T698" s="23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4" t="s">
        <v>148</v>
      </c>
      <c r="AU698" s="234" t="s">
        <v>81</v>
      </c>
      <c r="AV698" s="13" t="s">
        <v>79</v>
      </c>
      <c r="AW698" s="13" t="s">
        <v>33</v>
      </c>
      <c r="AX698" s="13" t="s">
        <v>71</v>
      </c>
      <c r="AY698" s="234" t="s">
        <v>137</v>
      </c>
    </row>
    <row r="699" s="13" customFormat="1">
      <c r="A699" s="13"/>
      <c r="B699" s="224"/>
      <c r="C699" s="225"/>
      <c r="D699" s="226" t="s">
        <v>148</v>
      </c>
      <c r="E699" s="227" t="s">
        <v>19</v>
      </c>
      <c r="F699" s="228" t="s">
        <v>1273</v>
      </c>
      <c r="G699" s="225"/>
      <c r="H699" s="227" t="s">
        <v>19</v>
      </c>
      <c r="I699" s="229"/>
      <c r="J699" s="225"/>
      <c r="K699" s="225"/>
      <c r="L699" s="230"/>
      <c r="M699" s="231"/>
      <c r="N699" s="232"/>
      <c r="O699" s="232"/>
      <c r="P699" s="232"/>
      <c r="Q699" s="232"/>
      <c r="R699" s="232"/>
      <c r="S699" s="232"/>
      <c r="T699" s="23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4" t="s">
        <v>148</v>
      </c>
      <c r="AU699" s="234" t="s">
        <v>81</v>
      </c>
      <c r="AV699" s="13" t="s">
        <v>79</v>
      </c>
      <c r="AW699" s="13" t="s">
        <v>33</v>
      </c>
      <c r="AX699" s="13" t="s">
        <v>71</v>
      </c>
      <c r="AY699" s="234" t="s">
        <v>137</v>
      </c>
    </row>
    <row r="700" s="14" customFormat="1">
      <c r="A700" s="14"/>
      <c r="B700" s="235"/>
      <c r="C700" s="236"/>
      <c r="D700" s="226" t="s">
        <v>148</v>
      </c>
      <c r="E700" s="237" t="s">
        <v>19</v>
      </c>
      <c r="F700" s="238" t="s">
        <v>1274</v>
      </c>
      <c r="G700" s="236"/>
      <c r="H700" s="239">
        <v>285.82999999999998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5" t="s">
        <v>148</v>
      </c>
      <c r="AU700" s="245" t="s">
        <v>81</v>
      </c>
      <c r="AV700" s="14" t="s">
        <v>81</v>
      </c>
      <c r="AW700" s="14" t="s">
        <v>33</v>
      </c>
      <c r="AX700" s="14" t="s">
        <v>71</v>
      </c>
      <c r="AY700" s="245" t="s">
        <v>137</v>
      </c>
    </row>
    <row r="701" s="13" customFormat="1">
      <c r="A701" s="13"/>
      <c r="B701" s="224"/>
      <c r="C701" s="225"/>
      <c r="D701" s="226" t="s">
        <v>148</v>
      </c>
      <c r="E701" s="227" t="s">
        <v>19</v>
      </c>
      <c r="F701" s="228" t="s">
        <v>1275</v>
      </c>
      <c r="G701" s="225"/>
      <c r="H701" s="227" t="s">
        <v>19</v>
      </c>
      <c r="I701" s="229"/>
      <c r="J701" s="225"/>
      <c r="K701" s="225"/>
      <c r="L701" s="230"/>
      <c r="M701" s="231"/>
      <c r="N701" s="232"/>
      <c r="O701" s="232"/>
      <c r="P701" s="232"/>
      <c r="Q701" s="232"/>
      <c r="R701" s="232"/>
      <c r="S701" s="232"/>
      <c r="T701" s="23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4" t="s">
        <v>148</v>
      </c>
      <c r="AU701" s="234" t="s">
        <v>81</v>
      </c>
      <c r="AV701" s="13" t="s">
        <v>79</v>
      </c>
      <c r="AW701" s="13" t="s">
        <v>33</v>
      </c>
      <c r="AX701" s="13" t="s">
        <v>71</v>
      </c>
      <c r="AY701" s="234" t="s">
        <v>137</v>
      </c>
    </row>
    <row r="702" s="14" customFormat="1">
      <c r="A702" s="14"/>
      <c r="B702" s="235"/>
      <c r="C702" s="236"/>
      <c r="D702" s="226" t="s">
        <v>148</v>
      </c>
      <c r="E702" s="237" t="s">
        <v>19</v>
      </c>
      <c r="F702" s="238" t="s">
        <v>1276</v>
      </c>
      <c r="G702" s="236"/>
      <c r="H702" s="239">
        <v>12.279999999999999</v>
      </c>
      <c r="I702" s="240"/>
      <c r="J702" s="236"/>
      <c r="K702" s="236"/>
      <c r="L702" s="241"/>
      <c r="M702" s="242"/>
      <c r="N702" s="243"/>
      <c r="O702" s="243"/>
      <c r="P702" s="243"/>
      <c r="Q702" s="243"/>
      <c r="R702" s="243"/>
      <c r="S702" s="243"/>
      <c r="T702" s="24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5" t="s">
        <v>148</v>
      </c>
      <c r="AU702" s="245" t="s">
        <v>81</v>
      </c>
      <c r="AV702" s="14" t="s">
        <v>81</v>
      </c>
      <c r="AW702" s="14" t="s">
        <v>33</v>
      </c>
      <c r="AX702" s="14" t="s">
        <v>71</v>
      </c>
      <c r="AY702" s="245" t="s">
        <v>137</v>
      </c>
    </row>
    <row r="703" s="15" customFormat="1">
      <c r="A703" s="15"/>
      <c r="B703" s="256"/>
      <c r="C703" s="257"/>
      <c r="D703" s="226" t="s">
        <v>148</v>
      </c>
      <c r="E703" s="258" t="s">
        <v>19</v>
      </c>
      <c r="F703" s="259" t="s">
        <v>220</v>
      </c>
      <c r="G703" s="257"/>
      <c r="H703" s="260">
        <v>298.10999999999996</v>
      </c>
      <c r="I703" s="261"/>
      <c r="J703" s="257"/>
      <c r="K703" s="257"/>
      <c r="L703" s="262"/>
      <c r="M703" s="263"/>
      <c r="N703" s="264"/>
      <c r="O703" s="264"/>
      <c r="P703" s="264"/>
      <c r="Q703" s="264"/>
      <c r="R703" s="264"/>
      <c r="S703" s="264"/>
      <c r="T703" s="26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6" t="s">
        <v>148</v>
      </c>
      <c r="AU703" s="266" t="s">
        <v>81</v>
      </c>
      <c r="AV703" s="15" t="s">
        <v>144</v>
      </c>
      <c r="AW703" s="15" t="s">
        <v>33</v>
      </c>
      <c r="AX703" s="15" t="s">
        <v>79</v>
      </c>
      <c r="AY703" s="266" t="s">
        <v>137</v>
      </c>
    </row>
    <row r="704" s="2" customFormat="1" ht="16.5" customHeight="1">
      <c r="A704" s="40"/>
      <c r="B704" s="41"/>
      <c r="C704" s="206" t="s">
        <v>1287</v>
      </c>
      <c r="D704" s="206" t="s">
        <v>139</v>
      </c>
      <c r="E704" s="207" t="s">
        <v>1288</v>
      </c>
      <c r="F704" s="208" t="s">
        <v>1289</v>
      </c>
      <c r="G704" s="209" t="s">
        <v>160</v>
      </c>
      <c r="H704" s="210">
        <v>12.279999999999999</v>
      </c>
      <c r="I704" s="211"/>
      <c r="J704" s="212">
        <f>ROUND(I704*H704,2)</f>
        <v>0</v>
      </c>
      <c r="K704" s="208" t="s">
        <v>143</v>
      </c>
      <c r="L704" s="46"/>
      <c r="M704" s="213" t="s">
        <v>19</v>
      </c>
      <c r="N704" s="214" t="s">
        <v>42</v>
      </c>
      <c r="O704" s="86"/>
      <c r="P704" s="215">
        <f>O704*H704</f>
        <v>0</v>
      </c>
      <c r="Q704" s="215">
        <v>0.00040000000000000002</v>
      </c>
      <c r="R704" s="215">
        <f>Q704*H704</f>
        <v>0.0049119999999999997</v>
      </c>
      <c r="S704" s="215">
        <v>0</v>
      </c>
      <c r="T704" s="216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17" t="s">
        <v>248</v>
      </c>
      <c r="AT704" s="217" t="s">
        <v>139</v>
      </c>
      <c r="AU704" s="217" t="s">
        <v>81</v>
      </c>
      <c r="AY704" s="19" t="s">
        <v>137</v>
      </c>
      <c r="BE704" s="218">
        <f>IF(N704="základní",J704,0)</f>
        <v>0</v>
      </c>
      <c r="BF704" s="218">
        <f>IF(N704="snížená",J704,0)</f>
        <v>0</v>
      </c>
      <c r="BG704" s="218">
        <f>IF(N704="zákl. přenesená",J704,0)</f>
        <v>0</v>
      </c>
      <c r="BH704" s="218">
        <f>IF(N704="sníž. přenesená",J704,0)</f>
        <v>0</v>
      </c>
      <c r="BI704" s="218">
        <f>IF(N704="nulová",J704,0)</f>
        <v>0</v>
      </c>
      <c r="BJ704" s="19" t="s">
        <v>79</v>
      </c>
      <c r="BK704" s="218">
        <f>ROUND(I704*H704,2)</f>
        <v>0</v>
      </c>
      <c r="BL704" s="19" t="s">
        <v>248</v>
      </c>
      <c r="BM704" s="217" t="s">
        <v>1290</v>
      </c>
    </row>
    <row r="705" s="2" customFormat="1">
      <c r="A705" s="40"/>
      <c r="B705" s="41"/>
      <c r="C705" s="42"/>
      <c r="D705" s="219" t="s">
        <v>146</v>
      </c>
      <c r="E705" s="42"/>
      <c r="F705" s="220" t="s">
        <v>1291</v>
      </c>
      <c r="G705" s="42"/>
      <c r="H705" s="42"/>
      <c r="I705" s="221"/>
      <c r="J705" s="42"/>
      <c r="K705" s="42"/>
      <c r="L705" s="46"/>
      <c r="M705" s="222"/>
      <c r="N705" s="223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146</v>
      </c>
      <c r="AU705" s="19" t="s">
        <v>81</v>
      </c>
    </row>
    <row r="706" s="13" customFormat="1">
      <c r="A706" s="13"/>
      <c r="B706" s="224"/>
      <c r="C706" s="225"/>
      <c r="D706" s="226" t="s">
        <v>148</v>
      </c>
      <c r="E706" s="227" t="s">
        <v>19</v>
      </c>
      <c r="F706" s="228" t="s">
        <v>513</v>
      </c>
      <c r="G706" s="225"/>
      <c r="H706" s="227" t="s">
        <v>19</v>
      </c>
      <c r="I706" s="229"/>
      <c r="J706" s="225"/>
      <c r="K706" s="225"/>
      <c r="L706" s="230"/>
      <c r="M706" s="231"/>
      <c r="N706" s="232"/>
      <c r="O706" s="232"/>
      <c r="P706" s="232"/>
      <c r="Q706" s="232"/>
      <c r="R706" s="232"/>
      <c r="S706" s="232"/>
      <c r="T706" s="23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4" t="s">
        <v>148</v>
      </c>
      <c r="AU706" s="234" t="s">
        <v>81</v>
      </c>
      <c r="AV706" s="13" t="s">
        <v>79</v>
      </c>
      <c r="AW706" s="13" t="s">
        <v>33</v>
      </c>
      <c r="AX706" s="13" t="s">
        <v>71</v>
      </c>
      <c r="AY706" s="234" t="s">
        <v>137</v>
      </c>
    </row>
    <row r="707" s="13" customFormat="1">
      <c r="A707" s="13"/>
      <c r="B707" s="224"/>
      <c r="C707" s="225"/>
      <c r="D707" s="226" t="s">
        <v>148</v>
      </c>
      <c r="E707" s="227" t="s">
        <v>19</v>
      </c>
      <c r="F707" s="228" t="s">
        <v>1275</v>
      </c>
      <c r="G707" s="225"/>
      <c r="H707" s="227" t="s">
        <v>19</v>
      </c>
      <c r="I707" s="229"/>
      <c r="J707" s="225"/>
      <c r="K707" s="225"/>
      <c r="L707" s="230"/>
      <c r="M707" s="231"/>
      <c r="N707" s="232"/>
      <c r="O707" s="232"/>
      <c r="P707" s="232"/>
      <c r="Q707" s="232"/>
      <c r="R707" s="232"/>
      <c r="S707" s="232"/>
      <c r="T707" s="23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4" t="s">
        <v>148</v>
      </c>
      <c r="AU707" s="234" t="s">
        <v>81</v>
      </c>
      <c r="AV707" s="13" t="s">
        <v>79</v>
      </c>
      <c r="AW707" s="13" t="s">
        <v>33</v>
      </c>
      <c r="AX707" s="13" t="s">
        <v>71</v>
      </c>
      <c r="AY707" s="234" t="s">
        <v>137</v>
      </c>
    </row>
    <row r="708" s="14" customFormat="1">
      <c r="A708" s="14"/>
      <c r="B708" s="235"/>
      <c r="C708" s="236"/>
      <c r="D708" s="226" t="s">
        <v>148</v>
      </c>
      <c r="E708" s="237" t="s">
        <v>19</v>
      </c>
      <c r="F708" s="238" t="s">
        <v>1276</v>
      </c>
      <c r="G708" s="236"/>
      <c r="H708" s="239">
        <v>12.279999999999999</v>
      </c>
      <c r="I708" s="240"/>
      <c r="J708" s="236"/>
      <c r="K708" s="236"/>
      <c r="L708" s="241"/>
      <c r="M708" s="242"/>
      <c r="N708" s="243"/>
      <c r="O708" s="243"/>
      <c r="P708" s="243"/>
      <c r="Q708" s="243"/>
      <c r="R708" s="243"/>
      <c r="S708" s="243"/>
      <c r="T708" s="24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5" t="s">
        <v>148</v>
      </c>
      <c r="AU708" s="245" t="s">
        <v>81</v>
      </c>
      <c r="AV708" s="14" t="s">
        <v>81</v>
      </c>
      <c r="AW708" s="14" t="s">
        <v>33</v>
      </c>
      <c r="AX708" s="14" t="s">
        <v>79</v>
      </c>
      <c r="AY708" s="245" t="s">
        <v>137</v>
      </c>
    </row>
    <row r="709" s="2" customFormat="1" ht="24.15" customHeight="1">
      <c r="A709" s="40"/>
      <c r="B709" s="41"/>
      <c r="C709" s="246" t="s">
        <v>1292</v>
      </c>
      <c r="D709" s="246" t="s">
        <v>205</v>
      </c>
      <c r="E709" s="247" t="s">
        <v>1293</v>
      </c>
      <c r="F709" s="248" t="s">
        <v>1294</v>
      </c>
      <c r="G709" s="249" t="s">
        <v>160</v>
      </c>
      <c r="H709" s="250">
        <v>13.507999999999999</v>
      </c>
      <c r="I709" s="251"/>
      <c r="J709" s="252">
        <f>ROUND(I709*H709,2)</f>
        <v>0</v>
      </c>
      <c r="K709" s="248" t="s">
        <v>143</v>
      </c>
      <c r="L709" s="253"/>
      <c r="M709" s="254" t="s">
        <v>19</v>
      </c>
      <c r="N709" s="255" t="s">
        <v>42</v>
      </c>
      <c r="O709" s="86"/>
      <c r="P709" s="215">
        <f>O709*H709</f>
        <v>0</v>
      </c>
      <c r="Q709" s="215">
        <v>0.0030599999999999998</v>
      </c>
      <c r="R709" s="215">
        <f>Q709*H709</f>
        <v>0.041334479999999993</v>
      </c>
      <c r="S709" s="215">
        <v>0</v>
      </c>
      <c r="T709" s="216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17" t="s">
        <v>348</v>
      </c>
      <c r="AT709" s="217" t="s">
        <v>205</v>
      </c>
      <c r="AU709" s="217" t="s">
        <v>81</v>
      </c>
      <c r="AY709" s="19" t="s">
        <v>137</v>
      </c>
      <c r="BE709" s="218">
        <f>IF(N709="základní",J709,0)</f>
        <v>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19" t="s">
        <v>79</v>
      </c>
      <c r="BK709" s="218">
        <f>ROUND(I709*H709,2)</f>
        <v>0</v>
      </c>
      <c r="BL709" s="19" t="s">
        <v>248</v>
      </c>
      <c r="BM709" s="217" t="s">
        <v>1295</v>
      </c>
    </row>
    <row r="710" s="14" customFormat="1">
      <c r="A710" s="14"/>
      <c r="B710" s="235"/>
      <c r="C710" s="236"/>
      <c r="D710" s="226" t="s">
        <v>148</v>
      </c>
      <c r="E710" s="236"/>
      <c r="F710" s="238" t="s">
        <v>1296</v>
      </c>
      <c r="G710" s="236"/>
      <c r="H710" s="239">
        <v>13.507999999999999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5" t="s">
        <v>148</v>
      </c>
      <c r="AU710" s="245" t="s">
        <v>81</v>
      </c>
      <c r="AV710" s="14" t="s">
        <v>81</v>
      </c>
      <c r="AW710" s="14" t="s">
        <v>4</v>
      </c>
      <c r="AX710" s="14" t="s">
        <v>79</v>
      </c>
      <c r="AY710" s="245" t="s">
        <v>137</v>
      </c>
    </row>
    <row r="711" s="2" customFormat="1" ht="16.5" customHeight="1">
      <c r="A711" s="40"/>
      <c r="B711" s="41"/>
      <c r="C711" s="206" t="s">
        <v>271</v>
      </c>
      <c r="D711" s="206" t="s">
        <v>139</v>
      </c>
      <c r="E711" s="207" t="s">
        <v>1297</v>
      </c>
      <c r="F711" s="208" t="s">
        <v>1298</v>
      </c>
      <c r="G711" s="209" t="s">
        <v>160</v>
      </c>
      <c r="H711" s="210">
        <v>285.82999999999998</v>
      </c>
      <c r="I711" s="211"/>
      <c r="J711" s="212">
        <f>ROUND(I711*H711,2)</f>
        <v>0</v>
      </c>
      <c r="K711" s="208" t="s">
        <v>143</v>
      </c>
      <c r="L711" s="46"/>
      <c r="M711" s="213" t="s">
        <v>19</v>
      </c>
      <c r="N711" s="214" t="s">
        <v>42</v>
      </c>
      <c r="O711" s="86"/>
      <c r="P711" s="215">
        <f>O711*H711</f>
        <v>0</v>
      </c>
      <c r="Q711" s="215">
        <v>0.00029999999999999997</v>
      </c>
      <c r="R711" s="215">
        <f>Q711*H711</f>
        <v>0.085748999999999992</v>
      </c>
      <c r="S711" s="215">
        <v>0</v>
      </c>
      <c r="T711" s="216">
        <f>S711*H711</f>
        <v>0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17" t="s">
        <v>248</v>
      </c>
      <c r="AT711" s="217" t="s">
        <v>139</v>
      </c>
      <c r="AU711" s="217" t="s">
        <v>81</v>
      </c>
      <c r="AY711" s="19" t="s">
        <v>137</v>
      </c>
      <c r="BE711" s="218">
        <f>IF(N711="základní",J711,0)</f>
        <v>0</v>
      </c>
      <c r="BF711" s="218">
        <f>IF(N711="snížená",J711,0)</f>
        <v>0</v>
      </c>
      <c r="BG711" s="218">
        <f>IF(N711="zákl. přenesená",J711,0)</f>
        <v>0</v>
      </c>
      <c r="BH711" s="218">
        <f>IF(N711="sníž. přenesená",J711,0)</f>
        <v>0</v>
      </c>
      <c r="BI711" s="218">
        <f>IF(N711="nulová",J711,0)</f>
        <v>0</v>
      </c>
      <c r="BJ711" s="19" t="s">
        <v>79</v>
      </c>
      <c r="BK711" s="218">
        <f>ROUND(I711*H711,2)</f>
        <v>0</v>
      </c>
      <c r="BL711" s="19" t="s">
        <v>248</v>
      </c>
      <c r="BM711" s="217" t="s">
        <v>1299</v>
      </c>
    </row>
    <row r="712" s="2" customFormat="1">
      <c r="A712" s="40"/>
      <c r="B712" s="41"/>
      <c r="C712" s="42"/>
      <c r="D712" s="219" t="s">
        <v>146</v>
      </c>
      <c r="E712" s="42"/>
      <c r="F712" s="220" t="s">
        <v>1300</v>
      </c>
      <c r="G712" s="42"/>
      <c r="H712" s="42"/>
      <c r="I712" s="221"/>
      <c r="J712" s="42"/>
      <c r="K712" s="42"/>
      <c r="L712" s="46"/>
      <c r="M712" s="222"/>
      <c r="N712" s="223"/>
      <c r="O712" s="86"/>
      <c r="P712" s="86"/>
      <c r="Q712" s="86"/>
      <c r="R712" s="86"/>
      <c r="S712" s="86"/>
      <c r="T712" s="87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T712" s="19" t="s">
        <v>146</v>
      </c>
      <c r="AU712" s="19" t="s">
        <v>81</v>
      </c>
    </row>
    <row r="713" s="13" customFormat="1">
      <c r="A713" s="13"/>
      <c r="B713" s="224"/>
      <c r="C713" s="225"/>
      <c r="D713" s="226" t="s">
        <v>148</v>
      </c>
      <c r="E713" s="227" t="s">
        <v>19</v>
      </c>
      <c r="F713" s="228" t="s">
        <v>513</v>
      </c>
      <c r="G713" s="225"/>
      <c r="H713" s="227" t="s">
        <v>19</v>
      </c>
      <c r="I713" s="229"/>
      <c r="J713" s="225"/>
      <c r="K713" s="225"/>
      <c r="L713" s="230"/>
      <c r="M713" s="231"/>
      <c r="N713" s="232"/>
      <c r="O713" s="232"/>
      <c r="P713" s="232"/>
      <c r="Q713" s="232"/>
      <c r="R713" s="232"/>
      <c r="S713" s="232"/>
      <c r="T713" s="23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4" t="s">
        <v>148</v>
      </c>
      <c r="AU713" s="234" t="s">
        <v>81</v>
      </c>
      <c r="AV713" s="13" t="s">
        <v>79</v>
      </c>
      <c r="AW713" s="13" t="s">
        <v>33</v>
      </c>
      <c r="AX713" s="13" t="s">
        <v>71</v>
      </c>
      <c r="AY713" s="234" t="s">
        <v>137</v>
      </c>
    </row>
    <row r="714" s="13" customFormat="1">
      <c r="A714" s="13"/>
      <c r="B714" s="224"/>
      <c r="C714" s="225"/>
      <c r="D714" s="226" t="s">
        <v>148</v>
      </c>
      <c r="E714" s="227" t="s">
        <v>19</v>
      </c>
      <c r="F714" s="228" t="s">
        <v>1273</v>
      </c>
      <c r="G714" s="225"/>
      <c r="H714" s="227" t="s">
        <v>19</v>
      </c>
      <c r="I714" s="229"/>
      <c r="J714" s="225"/>
      <c r="K714" s="225"/>
      <c r="L714" s="230"/>
      <c r="M714" s="231"/>
      <c r="N714" s="232"/>
      <c r="O714" s="232"/>
      <c r="P714" s="232"/>
      <c r="Q714" s="232"/>
      <c r="R714" s="232"/>
      <c r="S714" s="232"/>
      <c r="T714" s="23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4" t="s">
        <v>148</v>
      </c>
      <c r="AU714" s="234" t="s">
        <v>81</v>
      </c>
      <c r="AV714" s="13" t="s">
        <v>79</v>
      </c>
      <c r="AW714" s="13" t="s">
        <v>33</v>
      </c>
      <c r="AX714" s="13" t="s">
        <v>71</v>
      </c>
      <c r="AY714" s="234" t="s">
        <v>137</v>
      </c>
    </row>
    <row r="715" s="14" customFormat="1">
      <c r="A715" s="14"/>
      <c r="B715" s="235"/>
      <c r="C715" s="236"/>
      <c r="D715" s="226" t="s">
        <v>148</v>
      </c>
      <c r="E715" s="237" t="s">
        <v>19</v>
      </c>
      <c r="F715" s="238" t="s">
        <v>1274</v>
      </c>
      <c r="G715" s="236"/>
      <c r="H715" s="239">
        <v>285.82999999999998</v>
      </c>
      <c r="I715" s="240"/>
      <c r="J715" s="236"/>
      <c r="K715" s="236"/>
      <c r="L715" s="241"/>
      <c r="M715" s="242"/>
      <c r="N715" s="243"/>
      <c r="O715" s="243"/>
      <c r="P715" s="243"/>
      <c r="Q715" s="243"/>
      <c r="R715" s="243"/>
      <c r="S715" s="243"/>
      <c r="T715" s="24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5" t="s">
        <v>148</v>
      </c>
      <c r="AU715" s="245" t="s">
        <v>81</v>
      </c>
      <c r="AV715" s="14" t="s">
        <v>81</v>
      </c>
      <c r="AW715" s="14" t="s">
        <v>33</v>
      </c>
      <c r="AX715" s="14" t="s">
        <v>79</v>
      </c>
      <c r="AY715" s="245" t="s">
        <v>137</v>
      </c>
    </row>
    <row r="716" s="2" customFormat="1" ht="24.15" customHeight="1">
      <c r="A716" s="40"/>
      <c r="B716" s="41"/>
      <c r="C716" s="246" t="s">
        <v>1301</v>
      </c>
      <c r="D716" s="246" t="s">
        <v>205</v>
      </c>
      <c r="E716" s="247" t="s">
        <v>1302</v>
      </c>
      <c r="F716" s="248" t="s">
        <v>1303</v>
      </c>
      <c r="G716" s="249" t="s">
        <v>160</v>
      </c>
      <c r="H716" s="250">
        <v>314.41300000000001</v>
      </c>
      <c r="I716" s="251"/>
      <c r="J716" s="252">
        <f>ROUND(I716*H716,2)</f>
        <v>0</v>
      </c>
      <c r="K716" s="248" t="s">
        <v>143</v>
      </c>
      <c r="L716" s="253"/>
      <c r="M716" s="254" t="s">
        <v>19</v>
      </c>
      <c r="N716" s="255" t="s">
        <v>42</v>
      </c>
      <c r="O716" s="86"/>
      <c r="P716" s="215">
        <f>O716*H716</f>
        <v>0</v>
      </c>
      <c r="Q716" s="215">
        <v>0.0051000000000000004</v>
      </c>
      <c r="R716" s="215">
        <f>Q716*H716</f>
        <v>1.6035063000000003</v>
      </c>
      <c r="S716" s="215">
        <v>0</v>
      </c>
      <c r="T716" s="216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17" t="s">
        <v>348</v>
      </c>
      <c r="AT716" s="217" t="s">
        <v>205</v>
      </c>
      <c r="AU716" s="217" t="s">
        <v>81</v>
      </c>
      <c r="AY716" s="19" t="s">
        <v>137</v>
      </c>
      <c r="BE716" s="218">
        <f>IF(N716="základní",J716,0)</f>
        <v>0</v>
      </c>
      <c r="BF716" s="218">
        <f>IF(N716="snížená",J716,0)</f>
        <v>0</v>
      </c>
      <c r="BG716" s="218">
        <f>IF(N716="zákl. přenesená",J716,0)</f>
        <v>0</v>
      </c>
      <c r="BH716" s="218">
        <f>IF(N716="sníž. přenesená",J716,0)</f>
        <v>0</v>
      </c>
      <c r="BI716" s="218">
        <f>IF(N716="nulová",J716,0)</f>
        <v>0</v>
      </c>
      <c r="BJ716" s="19" t="s">
        <v>79</v>
      </c>
      <c r="BK716" s="218">
        <f>ROUND(I716*H716,2)</f>
        <v>0</v>
      </c>
      <c r="BL716" s="19" t="s">
        <v>248</v>
      </c>
      <c r="BM716" s="217" t="s">
        <v>1304</v>
      </c>
    </row>
    <row r="717" s="14" customFormat="1">
      <c r="A717" s="14"/>
      <c r="B717" s="235"/>
      <c r="C717" s="236"/>
      <c r="D717" s="226" t="s">
        <v>148</v>
      </c>
      <c r="E717" s="236"/>
      <c r="F717" s="238" t="s">
        <v>1305</v>
      </c>
      <c r="G717" s="236"/>
      <c r="H717" s="239">
        <v>314.41300000000001</v>
      </c>
      <c r="I717" s="240"/>
      <c r="J717" s="236"/>
      <c r="K717" s="236"/>
      <c r="L717" s="241"/>
      <c r="M717" s="242"/>
      <c r="N717" s="243"/>
      <c r="O717" s="243"/>
      <c r="P717" s="243"/>
      <c r="Q717" s="243"/>
      <c r="R717" s="243"/>
      <c r="S717" s="243"/>
      <c r="T717" s="24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5" t="s">
        <v>148</v>
      </c>
      <c r="AU717" s="245" t="s">
        <v>81</v>
      </c>
      <c r="AV717" s="14" t="s">
        <v>81</v>
      </c>
      <c r="AW717" s="14" t="s">
        <v>4</v>
      </c>
      <c r="AX717" s="14" t="s">
        <v>79</v>
      </c>
      <c r="AY717" s="245" t="s">
        <v>137</v>
      </c>
    </row>
    <row r="718" s="2" customFormat="1" ht="24.15" customHeight="1">
      <c r="A718" s="40"/>
      <c r="B718" s="41"/>
      <c r="C718" s="206" t="s">
        <v>1306</v>
      </c>
      <c r="D718" s="206" t="s">
        <v>139</v>
      </c>
      <c r="E718" s="207" t="s">
        <v>1307</v>
      </c>
      <c r="F718" s="208" t="s">
        <v>1308</v>
      </c>
      <c r="G718" s="209" t="s">
        <v>318</v>
      </c>
      <c r="H718" s="210">
        <v>317.06</v>
      </c>
      <c r="I718" s="211"/>
      <c r="J718" s="212">
        <f>ROUND(I718*H718,2)</f>
        <v>0</v>
      </c>
      <c r="K718" s="208" t="s">
        <v>143</v>
      </c>
      <c r="L718" s="46"/>
      <c r="M718" s="213" t="s">
        <v>19</v>
      </c>
      <c r="N718" s="214" t="s">
        <v>42</v>
      </c>
      <c r="O718" s="86"/>
      <c r="P718" s="215">
        <f>O718*H718</f>
        <v>0</v>
      </c>
      <c r="Q718" s="215">
        <v>4.0000000000000003E-05</v>
      </c>
      <c r="R718" s="215">
        <f>Q718*H718</f>
        <v>0.012682400000000002</v>
      </c>
      <c r="S718" s="215">
        <v>0</v>
      </c>
      <c r="T718" s="216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17" t="s">
        <v>248</v>
      </c>
      <c r="AT718" s="217" t="s">
        <v>139</v>
      </c>
      <c r="AU718" s="217" t="s">
        <v>81</v>
      </c>
      <c r="AY718" s="19" t="s">
        <v>137</v>
      </c>
      <c r="BE718" s="218">
        <f>IF(N718="základní",J718,0)</f>
        <v>0</v>
      </c>
      <c r="BF718" s="218">
        <f>IF(N718="snížená",J718,0)</f>
        <v>0</v>
      </c>
      <c r="BG718" s="218">
        <f>IF(N718="zákl. přenesená",J718,0)</f>
        <v>0</v>
      </c>
      <c r="BH718" s="218">
        <f>IF(N718="sníž. přenesená",J718,0)</f>
        <v>0</v>
      </c>
      <c r="BI718" s="218">
        <f>IF(N718="nulová",J718,0)</f>
        <v>0</v>
      </c>
      <c r="BJ718" s="19" t="s">
        <v>79</v>
      </c>
      <c r="BK718" s="218">
        <f>ROUND(I718*H718,2)</f>
        <v>0</v>
      </c>
      <c r="BL718" s="19" t="s">
        <v>248</v>
      </c>
      <c r="BM718" s="217" t="s">
        <v>1309</v>
      </c>
    </row>
    <row r="719" s="2" customFormat="1">
      <c r="A719" s="40"/>
      <c r="B719" s="41"/>
      <c r="C719" s="42"/>
      <c r="D719" s="219" t="s">
        <v>146</v>
      </c>
      <c r="E719" s="42"/>
      <c r="F719" s="220" t="s">
        <v>1310</v>
      </c>
      <c r="G719" s="42"/>
      <c r="H719" s="42"/>
      <c r="I719" s="221"/>
      <c r="J719" s="42"/>
      <c r="K719" s="42"/>
      <c r="L719" s="46"/>
      <c r="M719" s="222"/>
      <c r="N719" s="223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146</v>
      </c>
      <c r="AU719" s="19" t="s">
        <v>81</v>
      </c>
    </row>
    <row r="720" s="14" customFormat="1">
      <c r="A720" s="14"/>
      <c r="B720" s="235"/>
      <c r="C720" s="236"/>
      <c r="D720" s="226" t="s">
        <v>148</v>
      </c>
      <c r="E720" s="237" t="s">
        <v>19</v>
      </c>
      <c r="F720" s="238" t="s">
        <v>1311</v>
      </c>
      <c r="G720" s="236"/>
      <c r="H720" s="239">
        <v>302.83999999999997</v>
      </c>
      <c r="I720" s="240"/>
      <c r="J720" s="236"/>
      <c r="K720" s="236"/>
      <c r="L720" s="241"/>
      <c r="M720" s="242"/>
      <c r="N720" s="243"/>
      <c r="O720" s="243"/>
      <c r="P720" s="243"/>
      <c r="Q720" s="243"/>
      <c r="R720" s="243"/>
      <c r="S720" s="243"/>
      <c r="T720" s="24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5" t="s">
        <v>148</v>
      </c>
      <c r="AU720" s="245" t="s">
        <v>81</v>
      </c>
      <c r="AV720" s="14" t="s">
        <v>81</v>
      </c>
      <c r="AW720" s="14" t="s">
        <v>33</v>
      </c>
      <c r="AX720" s="14" t="s">
        <v>71</v>
      </c>
      <c r="AY720" s="245" t="s">
        <v>137</v>
      </c>
    </row>
    <row r="721" s="14" customFormat="1">
      <c r="A721" s="14"/>
      <c r="B721" s="235"/>
      <c r="C721" s="236"/>
      <c r="D721" s="226" t="s">
        <v>148</v>
      </c>
      <c r="E721" s="237" t="s">
        <v>19</v>
      </c>
      <c r="F721" s="238" t="s">
        <v>1312</v>
      </c>
      <c r="G721" s="236"/>
      <c r="H721" s="239">
        <v>14.220000000000001</v>
      </c>
      <c r="I721" s="240"/>
      <c r="J721" s="236"/>
      <c r="K721" s="236"/>
      <c r="L721" s="241"/>
      <c r="M721" s="242"/>
      <c r="N721" s="243"/>
      <c r="O721" s="243"/>
      <c r="P721" s="243"/>
      <c r="Q721" s="243"/>
      <c r="R721" s="243"/>
      <c r="S721" s="243"/>
      <c r="T721" s="24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5" t="s">
        <v>148</v>
      </c>
      <c r="AU721" s="245" t="s">
        <v>81</v>
      </c>
      <c r="AV721" s="14" t="s">
        <v>81</v>
      </c>
      <c r="AW721" s="14" t="s">
        <v>33</v>
      </c>
      <c r="AX721" s="14" t="s">
        <v>71</v>
      </c>
      <c r="AY721" s="245" t="s">
        <v>137</v>
      </c>
    </row>
    <row r="722" s="15" customFormat="1">
      <c r="A722" s="15"/>
      <c r="B722" s="256"/>
      <c r="C722" s="257"/>
      <c r="D722" s="226" t="s">
        <v>148</v>
      </c>
      <c r="E722" s="258" t="s">
        <v>19</v>
      </c>
      <c r="F722" s="259" t="s">
        <v>220</v>
      </c>
      <c r="G722" s="257"/>
      <c r="H722" s="260">
        <v>317.06</v>
      </c>
      <c r="I722" s="261"/>
      <c r="J722" s="257"/>
      <c r="K722" s="257"/>
      <c r="L722" s="262"/>
      <c r="M722" s="263"/>
      <c r="N722" s="264"/>
      <c r="O722" s="264"/>
      <c r="P722" s="264"/>
      <c r="Q722" s="264"/>
      <c r="R722" s="264"/>
      <c r="S722" s="264"/>
      <c r="T722" s="26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6" t="s">
        <v>148</v>
      </c>
      <c r="AU722" s="266" t="s">
        <v>81</v>
      </c>
      <c r="AV722" s="15" t="s">
        <v>144</v>
      </c>
      <c r="AW722" s="15" t="s">
        <v>33</v>
      </c>
      <c r="AX722" s="15" t="s">
        <v>79</v>
      </c>
      <c r="AY722" s="266" t="s">
        <v>137</v>
      </c>
    </row>
    <row r="723" s="2" customFormat="1" ht="24.15" customHeight="1">
      <c r="A723" s="40"/>
      <c r="B723" s="41"/>
      <c r="C723" s="206" t="s">
        <v>1313</v>
      </c>
      <c r="D723" s="206" t="s">
        <v>139</v>
      </c>
      <c r="E723" s="207" t="s">
        <v>1314</v>
      </c>
      <c r="F723" s="208" t="s">
        <v>1315</v>
      </c>
      <c r="G723" s="209" t="s">
        <v>194</v>
      </c>
      <c r="H723" s="210">
        <v>6.2290000000000001</v>
      </c>
      <c r="I723" s="211"/>
      <c r="J723" s="212">
        <f>ROUND(I723*H723,2)</f>
        <v>0</v>
      </c>
      <c r="K723" s="208" t="s">
        <v>143</v>
      </c>
      <c r="L723" s="46"/>
      <c r="M723" s="213" t="s">
        <v>19</v>
      </c>
      <c r="N723" s="214" t="s">
        <v>42</v>
      </c>
      <c r="O723" s="86"/>
      <c r="P723" s="215">
        <f>O723*H723</f>
        <v>0</v>
      </c>
      <c r="Q723" s="215">
        <v>0</v>
      </c>
      <c r="R723" s="215">
        <f>Q723*H723</f>
        <v>0</v>
      </c>
      <c r="S723" s="215">
        <v>0</v>
      </c>
      <c r="T723" s="216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7" t="s">
        <v>248</v>
      </c>
      <c r="AT723" s="217" t="s">
        <v>139</v>
      </c>
      <c r="AU723" s="217" t="s">
        <v>81</v>
      </c>
      <c r="AY723" s="19" t="s">
        <v>137</v>
      </c>
      <c r="BE723" s="218">
        <f>IF(N723="základní",J723,0)</f>
        <v>0</v>
      </c>
      <c r="BF723" s="218">
        <f>IF(N723="snížená",J723,0)</f>
        <v>0</v>
      </c>
      <c r="BG723" s="218">
        <f>IF(N723="zákl. přenesená",J723,0)</f>
        <v>0</v>
      </c>
      <c r="BH723" s="218">
        <f>IF(N723="sníž. přenesená",J723,0)</f>
        <v>0</v>
      </c>
      <c r="BI723" s="218">
        <f>IF(N723="nulová",J723,0)</f>
        <v>0</v>
      </c>
      <c r="BJ723" s="19" t="s">
        <v>79</v>
      </c>
      <c r="BK723" s="218">
        <f>ROUND(I723*H723,2)</f>
        <v>0</v>
      </c>
      <c r="BL723" s="19" t="s">
        <v>248</v>
      </c>
      <c r="BM723" s="217" t="s">
        <v>1316</v>
      </c>
    </row>
    <row r="724" s="2" customFormat="1">
      <c r="A724" s="40"/>
      <c r="B724" s="41"/>
      <c r="C724" s="42"/>
      <c r="D724" s="219" t="s">
        <v>146</v>
      </c>
      <c r="E724" s="42"/>
      <c r="F724" s="220" t="s">
        <v>1317</v>
      </c>
      <c r="G724" s="42"/>
      <c r="H724" s="42"/>
      <c r="I724" s="221"/>
      <c r="J724" s="42"/>
      <c r="K724" s="42"/>
      <c r="L724" s="46"/>
      <c r="M724" s="222"/>
      <c r="N724" s="223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146</v>
      </c>
      <c r="AU724" s="19" t="s">
        <v>81</v>
      </c>
    </row>
    <row r="725" s="2" customFormat="1" ht="37.8" customHeight="1">
      <c r="A725" s="40"/>
      <c r="B725" s="41"/>
      <c r="C725" s="206" t="s">
        <v>1318</v>
      </c>
      <c r="D725" s="206" t="s">
        <v>139</v>
      </c>
      <c r="E725" s="207" t="s">
        <v>1319</v>
      </c>
      <c r="F725" s="208" t="s">
        <v>1320</v>
      </c>
      <c r="G725" s="209" t="s">
        <v>194</v>
      </c>
      <c r="H725" s="210">
        <v>6.2290000000000001</v>
      </c>
      <c r="I725" s="211"/>
      <c r="J725" s="212">
        <f>ROUND(I725*H725,2)</f>
        <v>0</v>
      </c>
      <c r="K725" s="208" t="s">
        <v>143</v>
      </c>
      <c r="L725" s="46"/>
      <c r="M725" s="213" t="s">
        <v>19</v>
      </c>
      <c r="N725" s="214" t="s">
        <v>42</v>
      </c>
      <c r="O725" s="86"/>
      <c r="P725" s="215">
        <f>O725*H725</f>
        <v>0</v>
      </c>
      <c r="Q725" s="215">
        <v>0</v>
      </c>
      <c r="R725" s="215">
        <f>Q725*H725</f>
        <v>0</v>
      </c>
      <c r="S725" s="215">
        <v>0</v>
      </c>
      <c r="T725" s="216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7" t="s">
        <v>248</v>
      </c>
      <c r="AT725" s="217" t="s">
        <v>139</v>
      </c>
      <c r="AU725" s="217" t="s">
        <v>81</v>
      </c>
      <c r="AY725" s="19" t="s">
        <v>137</v>
      </c>
      <c r="BE725" s="218">
        <f>IF(N725="základní",J725,0)</f>
        <v>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9" t="s">
        <v>79</v>
      </c>
      <c r="BK725" s="218">
        <f>ROUND(I725*H725,2)</f>
        <v>0</v>
      </c>
      <c r="BL725" s="19" t="s">
        <v>248</v>
      </c>
      <c r="BM725" s="217" t="s">
        <v>1321</v>
      </c>
    </row>
    <row r="726" s="2" customFormat="1">
      <c r="A726" s="40"/>
      <c r="B726" s="41"/>
      <c r="C726" s="42"/>
      <c r="D726" s="219" t="s">
        <v>146</v>
      </c>
      <c r="E726" s="42"/>
      <c r="F726" s="220" t="s">
        <v>1322</v>
      </c>
      <c r="G726" s="42"/>
      <c r="H726" s="42"/>
      <c r="I726" s="221"/>
      <c r="J726" s="42"/>
      <c r="K726" s="42"/>
      <c r="L726" s="46"/>
      <c r="M726" s="222"/>
      <c r="N726" s="223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9" t="s">
        <v>146</v>
      </c>
      <c r="AU726" s="19" t="s">
        <v>81</v>
      </c>
    </row>
    <row r="727" s="2" customFormat="1" ht="37.8" customHeight="1">
      <c r="A727" s="40"/>
      <c r="B727" s="41"/>
      <c r="C727" s="206" t="s">
        <v>1323</v>
      </c>
      <c r="D727" s="206" t="s">
        <v>139</v>
      </c>
      <c r="E727" s="207" t="s">
        <v>1324</v>
      </c>
      <c r="F727" s="208" t="s">
        <v>1325</v>
      </c>
      <c r="G727" s="209" t="s">
        <v>194</v>
      </c>
      <c r="H727" s="210">
        <v>124.58</v>
      </c>
      <c r="I727" s="211"/>
      <c r="J727" s="212">
        <f>ROUND(I727*H727,2)</f>
        <v>0</v>
      </c>
      <c r="K727" s="208" t="s">
        <v>143</v>
      </c>
      <c r="L727" s="46"/>
      <c r="M727" s="213" t="s">
        <v>19</v>
      </c>
      <c r="N727" s="214" t="s">
        <v>42</v>
      </c>
      <c r="O727" s="86"/>
      <c r="P727" s="215">
        <f>O727*H727</f>
        <v>0</v>
      </c>
      <c r="Q727" s="215">
        <v>0</v>
      </c>
      <c r="R727" s="215">
        <f>Q727*H727</f>
        <v>0</v>
      </c>
      <c r="S727" s="215">
        <v>0</v>
      </c>
      <c r="T727" s="216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17" t="s">
        <v>248</v>
      </c>
      <c r="AT727" s="217" t="s">
        <v>139</v>
      </c>
      <c r="AU727" s="217" t="s">
        <v>81</v>
      </c>
      <c r="AY727" s="19" t="s">
        <v>137</v>
      </c>
      <c r="BE727" s="218">
        <f>IF(N727="základní",J727,0)</f>
        <v>0</v>
      </c>
      <c r="BF727" s="218">
        <f>IF(N727="snížená",J727,0)</f>
        <v>0</v>
      </c>
      <c r="BG727" s="218">
        <f>IF(N727="zákl. přenesená",J727,0)</f>
        <v>0</v>
      </c>
      <c r="BH727" s="218">
        <f>IF(N727="sníž. přenesená",J727,0)</f>
        <v>0</v>
      </c>
      <c r="BI727" s="218">
        <f>IF(N727="nulová",J727,0)</f>
        <v>0</v>
      </c>
      <c r="BJ727" s="19" t="s">
        <v>79</v>
      </c>
      <c r="BK727" s="218">
        <f>ROUND(I727*H727,2)</f>
        <v>0</v>
      </c>
      <c r="BL727" s="19" t="s">
        <v>248</v>
      </c>
      <c r="BM727" s="217" t="s">
        <v>1326</v>
      </c>
    </row>
    <row r="728" s="2" customFormat="1">
      <c r="A728" s="40"/>
      <c r="B728" s="41"/>
      <c r="C728" s="42"/>
      <c r="D728" s="219" t="s">
        <v>146</v>
      </c>
      <c r="E728" s="42"/>
      <c r="F728" s="220" t="s">
        <v>1327</v>
      </c>
      <c r="G728" s="42"/>
      <c r="H728" s="42"/>
      <c r="I728" s="221"/>
      <c r="J728" s="42"/>
      <c r="K728" s="42"/>
      <c r="L728" s="46"/>
      <c r="M728" s="222"/>
      <c r="N728" s="223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146</v>
      </c>
      <c r="AU728" s="19" t="s">
        <v>81</v>
      </c>
    </row>
    <row r="729" s="14" customFormat="1">
      <c r="A729" s="14"/>
      <c r="B729" s="235"/>
      <c r="C729" s="236"/>
      <c r="D729" s="226" t="s">
        <v>148</v>
      </c>
      <c r="E729" s="236"/>
      <c r="F729" s="238" t="s">
        <v>1328</v>
      </c>
      <c r="G729" s="236"/>
      <c r="H729" s="239">
        <v>124.58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5" t="s">
        <v>148</v>
      </c>
      <c r="AU729" s="245" t="s">
        <v>81</v>
      </c>
      <c r="AV729" s="14" t="s">
        <v>81</v>
      </c>
      <c r="AW729" s="14" t="s">
        <v>4</v>
      </c>
      <c r="AX729" s="14" t="s">
        <v>79</v>
      </c>
      <c r="AY729" s="245" t="s">
        <v>137</v>
      </c>
    </row>
    <row r="730" s="12" customFormat="1" ht="22.8" customHeight="1">
      <c r="A730" s="12"/>
      <c r="B730" s="190"/>
      <c r="C730" s="191"/>
      <c r="D730" s="192" t="s">
        <v>70</v>
      </c>
      <c r="E730" s="204" t="s">
        <v>1329</v>
      </c>
      <c r="F730" s="204" t="s">
        <v>1330</v>
      </c>
      <c r="G730" s="191"/>
      <c r="H730" s="191"/>
      <c r="I730" s="194"/>
      <c r="J730" s="205">
        <f>BK730</f>
        <v>0</v>
      </c>
      <c r="K730" s="191"/>
      <c r="L730" s="196"/>
      <c r="M730" s="197"/>
      <c r="N730" s="198"/>
      <c r="O730" s="198"/>
      <c r="P730" s="199">
        <f>SUM(P731:P761)</f>
        <v>0</v>
      </c>
      <c r="Q730" s="198"/>
      <c r="R730" s="199">
        <f>SUM(R731:R761)</f>
        <v>1.0552258000000001</v>
      </c>
      <c r="S730" s="198"/>
      <c r="T730" s="200">
        <f>SUM(T731:T761)</f>
        <v>0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01" t="s">
        <v>81</v>
      </c>
      <c r="AT730" s="202" t="s">
        <v>70</v>
      </c>
      <c r="AU730" s="202" t="s">
        <v>79</v>
      </c>
      <c r="AY730" s="201" t="s">
        <v>137</v>
      </c>
      <c r="BK730" s="203">
        <f>SUM(BK731:BK761)</f>
        <v>0</v>
      </c>
    </row>
    <row r="731" s="2" customFormat="1" ht="16.5" customHeight="1">
      <c r="A731" s="40"/>
      <c r="B731" s="41"/>
      <c r="C731" s="206" t="s">
        <v>1331</v>
      </c>
      <c r="D731" s="206" t="s">
        <v>139</v>
      </c>
      <c r="E731" s="207" t="s">
        <v>1332</v>
      </c>
      <c r="F731" s="208" t="s">
        <v>1333</v>
      </c>
      <c r="G731" s="209" t="s">
        <v>160</v>
      </c>
      <c r="H731" s="210">
        <v>118.05</v>
      </c>
      <c r="I731" s="211"/>
      <c r="J731" s="212">
        <f>ROUND(I731*H731,2)</f>
        <v>0</v>
      </c>
      <c r="K731" s="208" t="s">
        <v>143</v>
      </c>
      <c r="L731" s="46"/>
      <c r="M731" s="213" t="s">
        <v>19</v>
      </c>
      <c r="N731" s="214" t="s">
        <v>42</v>
      </c>
      <c r="O731" s="86"/>
      <c r="P731" s="215">
        <f>O731*H731</f>
        <v>0</v>
      </c>
      <c r="Q731" s="215">
        <v>0</v>
      </c>
      <c r="R731" s="215">
        <f>Q731*H731</f>
        <v>0</v>
      </c>
      <c r="S731" s="215">
        <v>0</v>
      </c>
      <c r="T731" s="216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17" t="s">
        <v>248</v>
      </c>
      <c r="AT731" s="217" t="s">
        <v>139</v>
      </c>
      <c r="AU731" s="217" t="s">
        <v>81</v>
      </c>
      <c r="AY731" s="19" t="s">
        <v>137</v>
      </c>
      <c r="BE731" s="218">
        <f>IF(N731="základní",J731,0)</f>
        <v>0</v>
      </c>
      <c r="BF731" s="218">
        <f>IF(N731="snížená",J731,0)</f>
        <v>0</v>
      </c>
      <c r="BG731" s="218">
        <f>IF(N731="zákl. přenesená",J731,0)</f>
        <v>0</v>
      </c>
      <c r="BH731" s="218">
        <f>IF(N731="sníž. přenesená",J731,0)</f>
        <v>0</v>
      </c>
      <c r="BI731" s="218">
        <f>IF(N731="nulová",J731,0)</f>
        <v>0</v>
      </c>
      <c r="BJ731" s="19" t="s">
        <v>79</v>
      </c>
      <c r="BK731" s="218">
        <f>ROUND(I731*H731,2)</f>
        <v>0</v>
      </c>
      <c r="BL731" s="19" t="s">
        <v>248</v>
      </c>
      <c r="BM731" s="217" t="s">
        <v>1334</v>
      </c>
    </row>
    <row r="732" s="2" customFormat="1">
      <c r="A732" s="40"/>
      <c r="B732" s="41"/>
      <c r="C732" s="42"/>
      <c r="D732" s="219" t="s">
        <v>146</v>
      </c>
      <c r="E732" s="42"/>
      <c r="F732" s="220" t="s">
        <v>1335</v>
      </c>
      <c r="G732" s="42"/>
      <c r="H732" s="42"/>
      <c r="I732" s="221"/>
      <c r="J732" s="42"/>
      <c r="K732" s="42"/>
      <c r="L732" s="46"/>
      <c r="M732" s="222"/>
      <c r="N732" s="223"/>
      <c r="O732" s="86"/>
      <c r="P732" s="86"/>
      <c r="Q732" s="86"/>
      <c r="R732" s="86"/>
      <c r="S732" s="86"/>
      <c r="T732" s="87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T732" s="19" t="s">
        <v>146</v>
      </c>
      <c r="AU732" s="19" t="s">
        <v>81</v>
      </c>
    </row>
    <row r="733" s="13" customFormat="1">
      <c r="A733" s="13"/>
      <c r="B733" s="224"/>
      <c r="C733" s="225"/>
      <c r="D733" s="226" t="s">
        <v>148</v>
      </c>
      <c r="E733" s="227" t="s">
        <v>19</v>
      </c>
      <c r="F733" s="228" t="s">
        <v>513</v>
      </c>
      <c r="G733" s="225"/>
      <c r="H733" s="227" t="s">
        <v>19</v>
      </c>
      <c r="I733" s="229"/>
      <c r="J733" s="225"/>
      <c r="K733" s="225"/>
      <c r="L733" s="230"/>
      <c r="M733" s="231"/>
      <c r="N733" s="232"/>
      <c r="O733" s="232"/>
      <c r="P733" s="232"/>
      <c r="Q733" s="232"/>
      <c r="R733" s="232"/>
      <c r="S733" s="232"/>
      <c r="T733" s="23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4" t="s">
        <v>148</v>
      </c>
      <c r="AU733" s="234" t="s">
        <v>81</v>
      </c>
      <c r="AV733" s="13" t="s">
        <v>79</v>
      </c>
      <c r="AW733" s="13" t="s">
        <v>33</v>
      </c>
      <c r="AX733" s="13" t="s">
        <v>71</v>
      </c>
      <c r="AY733" s="234" t="s">
        <v>137</v>
      </c>
    </row>
    <row r="734" s="14" customFormat="1">
      <c r="A734" s="14"/>
      <c r="B734" s="235"/>
      <c r="C734" s="236"/>
      <c r="D734" s="226" t="s">
        <v>148</v>
      </c>
      <c r="E734" s="237" t="s">
        <v>19</v>
      </c>
      <c r="F734" s="238" t="s">
        <v>828</v>
      </c>
      <c r="G734" s="236"/>
      <c r="H734" s="239">
        <v>118.05</v>
      </c>
      <c r="I734" s="240"/>
      <c r="J734" s="236"/>
      <c r="K734" s="236"/>
      <c r="L734" s="241"/>
      <c r="M734" s="242"/>
      <c r="N734" s="243"/>
      <c r="O734" s="243"/>
      <c r="P734" s="243"/>
      <c r="Q734" s="243"/>
      <c r="R734" s="243"/>
      <c r="S734" s="243"/>
      <c r="T734" s="24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5" t="s">
        <v>148</v>
      </c>
      <c r="AU734" s="245" t="s">
        <v>81</v>
      </c>
      <c r="AV734" s="14" t="s">
        <v>81</v>
      </c>
      <c r="AW734" s="14" t="s">
        <v>33</v>
      </c>
      <c r="AX734" s="14" t="s">
        <v>79</v>
      </c>
      <c r="AY734" s="245" t="s">
        <v>137</v>
      </c>
    </row>
    <row r="735" s="2" customFormat="1" ht="21.75" customHeight="1">
      <c r="A735" s="40"/>
      <c r="B735" s="41"/>
      <c r="C735" s="206" t="s">
        <v>1336</v>
      </c>
      <c r="D735" s="206" t="s">
        <v>139</v>
      </c>
      <c r="E735" s="207" t="s">
        <v>1337</v>
      </c>
      <c r="F735" s="208" t="s">
        <v>1338</v>
      </c>
      <c r="G735" s="209" t="s">
        <v>325</v>
      </c>
      <c r="H735" s="210">
        <v>118.05</v>
      </c>
      <c r="I735" s="211"/>
      <c r="J735" s="212">
        <f>ROUND(I735*H735,2)</f>
        <v>0</v>
      </c>
      <c r="K735" s="208" t="s">
        <v>143</v>
      </c>
      <c r="L735" s="46"/>
      <c r="M735" s="213" t="s">
        <v>19</v>
      </c>
      <c r="N735" s="214" t="s">
        <v>42</v>
      </c>
      <c r="O735" s="86"/>
      <c r="P735" s="215">
        <f>O735*H735</f>
        <v>0</v>
      </c>
      <c r="Q735" s="215">
        <v>2.0000000000000002E-05</v>
      </c>
      <c r="R735" s="215">
        <f>Q735*H735</f>
        <v>0.0023610000000000003</v>
      </c>
      <c r="S735" s="215">
        <v>0</v>
      </c>
      <c r="T735" s="216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17" t="s">
        <v>248</v>
      </c>
      <c r="AT735" s="217" t="s">
        <v>139</v>
      </c>
      <c r="AU735" s="217" t="s">
        <v>81</v>
      </c>
      <c r="AY735" s="19" t="s">
        <v>137</v>
      </c>
      <c r="BE735" s="218">
        <f>IF(N735="základní",J735,0)</f>
        <v>0</v>
      </c>
      <c r="BF735" s="218">
        <f>IF(N735="snížená",J735,0)</f>
        <v>0</v>
      </c>
      <c r="BG735" s="218">
        <f>IF(N735="zákl. přenesená",J735,0)</f>
        <v>0</v>
      </c>
      <c r="BH735" s="218">
        <f>IF(N735="sníž. přenesená",J735,0)</f>
        <v>0</v>
      </c>
      <c r="BI735" s="218">
        <f>IF(N735="nulová",J735,0)</f>
        <v>0</v>
      </c>
      <c r="BJ735" s="19" t="s">
        <v>79</v>
      </c>
      <c r="BK735" s="218">
        <f>ROUND(I735*H735,2)</f>
        <v>0</v>
      </c>
      <c r="BL735" s="19" t="s">
        <v>248</v>
      </c>
      <c r="BM735" s="217" t="s">
        <v>1339</v>
      </c>
    </row>
    <row r="736" s="2" customFormat="1">
      <c r="A736" s="40"/>
      <c r="B736" s="41"/>
      <c r="C736" s="42"/>
      <c r="D736" s="219" t="s">
        <v>146</v>
      </c>
      <c r="E736" s="42"/>
      <c r="F736" s="220" t="s">
        <v>1340</v>
      </c>
      <c r="G736" s="42"/>
      <c r="H736" s="42"/>
      <c r="I736" s="221"/>
      <c r="J736" s="42"/>
      <c r="K736" s="42"/>
      <c r="L736" s="46"/>
      <c r="M736" s="222"/>
      <c r="N736" s="223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146</v>
      </c>
      <c r="AU736" s="19" t="s">
        <v>81</v>
      </c>
    </row>
    <row r="737" s="13" customFormat="1">
      <c r="A737" s="13"/>
      <c r="B737" s="224"/>
      <c r="C737" s="225"/>
      <c r="D737" s="226" t="s">
        <v>148</v>
      </c>
      <c r="E737" s="227" t="s">
        <v>19</v>
      </c>
      <c r="F737" s="228" t="s">
        <v>513</v>
      </c>
      <c r="G737" s="225"/>
      <c r="H737" s="227" t="s">
        <v>19</v>
      </c>
      <c r="I737" s="229"/>
      <c r="J737" s="225"/>
      <c r="K737" s="225"/>
      <c r="L737" s="230"/>
      <c r="M737" s="231"/>
      <c r="N737" s="232"/>
      <c r="O737" s="232"/>
      <c r="P737" s="232"/>
      <c r="Q737" s="232"/>
      <c r="R737" s="232"/>
      <c r="S737" s="232"/>
      <c r="T737" s="23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4" t="s">
        <v>148</v>
      </c>
      <c r="AU737" s="234" t="s">
        <v>81</v>
      </c>
      <c r="AV737" s="13" t="s">
        <v>79</v>
      </c>
      <c r="AW737" s="13" t="s">
        <v>33</v>
      </c>
      <c r="AX737" s="13" t="s">
        <v>71</v>
      </c>
      <c r="AY737" s="234" t="s">
        <v>137</v>
      </c>
    </row>
    <row r="738" s="14" customFormat="1">
      <c r="A738" s="14"/>
      <c r="B738" s="235"/>
      <c r="C738" s="236"/>
      <c r="D738" s="226" t="s">
        <v>148</v>
      </c>
      <c r="E738" s="237" t="s">
        <v>19</v>
      </c>
      <c r="F738" s="238" t="s">
        <v>828</v>
      </c>
      <c r="G738" s="236"/>
      <c r="H738" s="239">
        <v>118.05</v>
      </c>
      <c r="I738" s="240"/>
      <c r="J738" s="236"/>
      <c r="K738" s="236"/>
      <c r="L738" s="241"/>
      <c r="M738" s="242"/>
      <c r="N738" s="243"/>
      <c r="O738" s="243"/>
      <c r="P738" s="243"/>
      <c r="Q738" s="243"/>
      <c r="R738" s="243"/>
      <c r="S738" s="243"/>
      <c r="T738" s="24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5" t="s">
        <v>148</v>
      </c>
      <c r="AU738" s="245" t="s">
        <v>81</v>
      </c>
      <c r="AV738" s="14" t="s">
        <v>81</v>
      </c>
      <c r="AW738" s="14" t="s">
        <v>33</v>
      </c>
      <c r="AX738" s="14" t="s">
        <v>79</v>
      </c>
      <c r="AY738" s="245" t="s">
        <v>137</v>
      </c>
    </row>
    <row r="739" s="2" customFormat="1" ht="16.5" customHeight="1">
      <c r="A739" s="40"/>
      <c r="B739" s="41"/>
      <c r="C739" s="206" t="s">
        <v>1341</v>
      </c>
      <c r="D739" s="206" t="s">
        <v>139</v>
      </c>
      <c r="E739" s="207" t="s">
        <v>1342</v>
      </c>
      <c r="F739" s="208" t="s">
        <v>1343</v>
      </c>
      <c r="G739" s="209" t="s">
        <v>160</v>
      </c>
      <c r="H739" s="210">
        <v>118.05</v>
      </c>
      <c r="I739" s="211"/>
      <c r="J739" s="212">
        <f>ROUND(I739*H739,2)</f>
        <v>0</v>
      </c>
      <c r="K739" s="208" t="s">
        <v>143</v>
      </c>
      <c r="L739" s="46"/>
      <c r="M739" s="213" t="s">
        <v>19</v>
      </c>
      <c r="N739" s="214" t="s">
        <v>42</v>
      </c>
      <c r="O739" s="86"/>
      <c r="P739" s="215">
        <f>O739*H739</f>
        <v>0</v>
      </c>
      <c r="Q739" s="215">
        <v>0.00020000000000000001</v>
      </c>
      <c r="R739" s="215">
        <f>Q739*H739</f>
        <v>0.023609999999999999</v>
      </c>
      <c r="S739" s="215">
        <v>0</v>
      </c>
      <c r="T739" s="216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17" t="s">
        <v>248</v>
      </c>
      <c r="AT739" s="217" t="s">
        <v>139</v>
      </c>
      <c r="AU739" s="217" t="s">
        <v>81</v>
      </c>
      <c r="AY739" s="19" t="s">
        <v>137</v>
      </c>
      <c r="BE739" s="218">
        <f>IF(N739="základní",J739,0)</f>
        <v>0</v>
      </c>
      <c r="BF739" s="218">
        <f>IF(N739="snížená",J739,0)</f>
        <v>0</v>
      </c>
      <c r="BG739" s="218">
        <f>IF(N739="zákl. přenesená",J739,0)</f>
        <v>0</v>
      </c>
      <c r="BH739" s="218">
        <f>IF(N739="sníž. přenesená",J739,0)</f>
        <v>0</v>
      </c>
      <c r="BI739" s="218">
        <f>IF(N739="nulová",J739,0)</f>
        <v>0</v>
      </c>
      <c r="BJ739" s="19" t="s">
        <v>79</v>
      </c>
      <c r="BK739" s="218">
        <f>ROUND(I739*H739,2)</f>
        <v>0</v>
      </c>
      <c r="BL739" s="19" t="s">
        <v>248</v>
      </c>
      <c r="BM739" s="217" t="s">
        <v>1344</v>
      </c>
    </row>
    <row r="740" s="2" customFormat="1">
      <c r="A740" s="40"/>
      <c r="B740" s="41"/>
      <c r="C740" s="42"/>
      <c r="D740" s="219" t="s">
        <v>146</v>
      </c>
      <c r="E740" s="42"/>
      <c r="F740" s="220" t="s">
        <v>1345</v>
      </c>
      <c r="G740" s="42"/>
      <c r="H740" s="42"/>
      <c r="I740" s="221"/>
      <c r="J740" s="42"/>
      <c r="K740" s="42"/>
      <c r="L740" s="46"/>
      <c r="M740" s="222"/>
      <c r="N740" s="223"/>
      <c r="O740" s="86"/>
      <c r="P740" s="86"/>
      <c r="Q740" s="86"/>
      <c r="R740" s="86"/>
      <c r="S740" s="86"/>
      <c r="T740" s="87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T740" s="19" t="s">
        <v>146</v>
      </c>
      <c r="AU740" s="19" t="s">
        <v>81</v>
      </c>
    </row>
    <row r="741" s="13" customFormat="1">
      <c r="A741" s="13"/>
      <c r="B741" s="224"/>
      <c r="C741" s="225"/>
      <c r="D741" s="226" t="s">
        <v>148</v>
      </c>
      <c r="E741" s="227" t="s">
        <v>19</v>
      </c>
      <c r="F741" s="228" t="s">
        <v>513</v>
      </c>
      <c r="G741" s="225"/>
      <c r="H741" s="227" t="s">
        <v>19</v>
      </c>
      <c r="I741" s="229"/>
      <c r="J741" s="225"/>
      <c r="K741" s="225"/>
      <c r="L741" s="230"/>
      <c r="M741" s="231"/>
      <c r="N741" s="232"/>
      <c r="O741" s="232"/>
      <c r="P741" s="232"/>
      <c r="Q741" s="232"/>
      <c r="R741" s="232"/>
      <c r="S741" s="232"/>
      <c r="T741" s="23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4" t="s">
        <v>148</v>
      </c>
      <c r="AU741" s="234" t="s">
        <v>81</v>
      </c>
      <c r="AV741" s="13" t="s">
        <v>79</v>
      </c>
      <c r="AW741" s="13" t="s">
        <v>33</v>
      </c>
      <c r="AX741" s="13" t="s">
        <v>71</v>
      </c>
      <c r="AY741" s="234" t="s">
        <v>137</v>
      </c>
    </row>
    <row r="742" s="14" customFormat="1">
      <c r="A742" s="14"/>
      <c r="B742" s="235"/>
      <c r="C742" s="236"/>
      <c r="D742" s="226" t="s">
        <v>148</v>
      </c>
      <c r="E742" s="237" t="s">
        <v>19</v>
      </c>
      <c r="F742" s="238" t="s">
        <v>828</v>
      </c>
      <c r="G742" s="236"/>
      <c r="H742" s="239">
        <v>118.05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148</v>
      </c>
      <c r="AU742" s="245" t="s">
        <v>81</v>
      </c>
      <c r="AV742" s="14" t="s">
        <v>81</v>
      </c>
      <c r="AW742" s="14" t="s">
        <v>33</v>
      </c>
      <c r="AX742" s="14" t="s">
        <v>79</v>
      </c>
      <c r="AY742" s="245" t="s">
        <v>137</v>
      </c>
    </row>
    <row r="743" s="2" customFormat="1" ht="16.5" customHeight="1">
      <c r="A743" s="40"/>
      <c r="B743" s="41"/>
      <c r="C743" s="206" t="s">
        <v>1346</v>
      </c>
      <c r="D743" s="206" t="s">
        <v>139</v>
      </c>
      <c r="E743" s="207" t="s">
        <v>1347</v>
      </c>
      <c r="F743" s="208" t="s">
        <v>1348</v>
      </c>
      <c r="G743" s="209" t="s">
        <v>160</v>
      </c>
      <c r="H743" s="210">
        <v>118.05</v>
      </c>
      <c r="I743" s="211"/>
      <c r="J743" s="212">
        <f>ROUND(I743*H743,2)</f>
        <v>0</v>
      </c>
      <c r="K743" s="208" t="s">
        <v>143</v>
      </c>
      <c r="L743" s="46"/>
      <c r="M743" s="213" t="s">
        <v>19</v>
      </c>
      <c r="N743" s="214" t="s">
        <v>42</v>
      </c>
      <c r="O743" s="86"/>
      <c r="P743" s="215">
        <f>O743*H743</f>
        <v>0</v>
      </c>
      <c r="Q743" s="215">
        <v>0.0047999999999999996</v>
      </c>
      <c r="R743" s="215">
        <f>Q743*H743</f>
        <v>0.56663999999999992</v>
      </c>
      <c r="S743" s="215">
        <v>0</v>
      </c>
      <c r="T743" s="216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17" t="s">
        <v>248</v>
      </c>
      <c r="AT743" s="217" t="s">
        <v>139</v>
      </c>
      <c r="AU743" s="217" t="s">
        <v>81</v>
      </c>
      <c r="AY743" s="19" t="s">
        <v>137</v>
      </c>
      <c r="BE743" s="218">
        <f>IF(N743="základní",J743,0)</f>
        <v>0</v>
      </c>
      <c r="BF743" s="218">
        <f>IF(N743="snížená",J743,0)</f>
        <v>0</v>
      </c>
      <c r="BG743" s="218">
        <f>IF(N743="zákl. přenesená",J743,0)</f>
        <v>0</v>
      </c>
      <c r="BH743" s="218">
        <f>IF(N743="sníž. přenesená",J743,0)</f>
        <v>0</v>
      </c>
      <c r="BI743" s="218">
        <f>IF(N743="nulová",J743,0)</f>
        <v>0</v>
      </c>
      <c r="BJ743" s="19" t="s">
        <v>79</v>
      </c>
      <c r="BK743" s="218">
        <f>ROUND(I743*H743,2)</f>
        <v>0</v>
      </c>
      <c r="BL743" s="19" t="s">
        <v>248</v>
      </c>
      <c r="BM743" s="217" t="s">
        <v>1349</v>
      </c>
    </row>
    <row r="744" s="2" customFormat="1">
      <c r="A744" s="40"/>
      <c r="B744" s="41"/>
      <c r="C744" s="42"/>
      <c r="D744" s="219" t="s">
        <v>146</v>
      </c>
      <c r="E744" s="42"/>
      <c r="F744" s="220" t="s">
        <v>1350</v>
      </c>
      <c r="G744" s="42"/>
      <c r="H744" s="42"/>
      <c r="I744" s="221"/>
      <c r="J744" s="42"/>
      <c r="K744" s="42"/>
      <c r="L744" s="46"/>
      <c r="M744" s="222"/>
      <c r="N744" s="223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146</v>
      </c>
      <c r="AU744" s="19" t="s">
        <v>81</v>
      </c>
    </row>
    <row r="745" s="13" customFormat="1">
      <c r="A745" s="13"/>
      <c r="B745" s="224"/>
      <c r="C745" s="225"/>
      <c r="D745" s="226" t="s">
        <v>148</v>
      </c>
      <c r="E745" s="227" t="s">
        <v>19</v>
      </c>
      <c r="F745" s="228" t="s">
        <v>513</v>
      </c>
      <c r="G745" s="225"/>
      <c r="H745" s="227" t="s">
        <v>19</v>
      </c>
      <c r="I745" s="229"/>
      <c r="J745" s="225"/>
      <c r="K745" s="225"/>
      <c r="L745" s="230"/>
      <c r="M745" s="231"/>
      <c r="N745" s="232"/>
      <c r="O745" s="232"/>
      <c r="P745" s="232"/>
      <c r="Q745" s="232"/>
      <c r="R745" s="232"/>
      <c r="S745" s="232"/>
      <c r="T745" s="23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4" t="s">
        <v>148</v>
      </c>
      <c r="AU745" s="234" t="s">
        <v>81</v>
      </c>
      <c r="AV745" s="13" t="s">
        <v>79</v>
      </c>
      <c r="AW745" s="13" t="s">
        <v>33</v>
      </c>
      <c r="AX745" s="13" t="s">
        <v>71</v>
      </c>
      <c r="AY745" s="234" t="s">
        <v>137</v>
      </c>
    </row>
    <row r="746" s="14" customFormat="1">
      <c r="A746" s="14"/>
      <c r="B746" s="235"/>
      <c r="C746" s="236"/>
      <c r="D746" s="226" t="s">
        <v>148</v>
      </c>
      <c r="E746" s="237" t="s">
        <v>19</v>
      </c>
      <c r="F746" s="238" t="s">
        <v>828</v>
      </c>
      <c r="G746" s="236"/>
      <c r="H746" s="239">
        <v>118.05</v>
      </c>
      <c r="I746" s="240"/>
      <c r="J746" s="236"/>
      <c r="K746" s="236"/>
      <c r="L746" s="241"/>
      <c r="M746" s="242"/>
      <c r="N746" s="243"/>
      <c r="O746" s="243"/>
      <c r="P746" s="243"/>
      <c r="Q746" s="243"/>
      <c r="R746" s="243"/>
      <c r="S746" s="243"/>
      <c r="T746" s="24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5" t="s">
        <v>148</v>
      </c>
      <c r="AU746" s="245" t="s">
        <v>81</v>
      </c>
      <c r="AV746" s="14" t="s">
        <v>81</v>
      </c>
      <c r="AW746" s="14" t="s">
        <v>33</v>
      </c>
      <c r="AX746" s="14" t="s">
        <v>79</v>
      </c>
      <c r="AY746" s="245" t="s">
        <v>137</v>
      </c>
    </row>
    <row r="747" s="2" customFormat="1" ht="16.5" customHeight="1">
      <c r="A747" s="40"/>
      <c r="B747" s="41"/>
      <c r="C747" s="206" t="s">
        <v>1351</v>
      </c>
      <c r="D747" s="206" t="s">
        <v>139</v>
      </c>
      <c r="E747" s="207" t="s">
        <v>1352</v>
      </c>
      <c r="F747" s="208" t="s">
        <v>1353</v>
      </c>
      <c r="G747" s="209" t="s">
        <v>160</v>
      </c>
      <c r="H747" s="210">
        <v>118.05</v>
      </c>
      <c r="I747" s="211"/>
      <c r="J747" s="212">
        <f>ROUND(I747*H747,2)</f>
        <v>0</v>
      </c>
      <c r="K747" s="208" t="s">
        <v>143</v>
      </c>
      <c r="L747" s="46"/>
      <c r="M747" s="213" t="s">
        <v>19</v>
      </c>
      <c r="N747" s="214" t="s">
        <v>42</v>
      </c>
      <c r="O747" s="86"/>
      <c r="P747" s="215">
        <f>O747*H747</f>
        <v>0</v>
      </c>
      <c r="Q747" s="215">
        <v>0.00020000000000000001</v>
      </c>
      <c r="R747" s="215">
        <f>Q747*H747</f>
        <v>0.023609999999999999</v>
      </c>
      <c r="S747" s="215">
        <v>0</v>
      </c>
      <c r="T747" s="216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17" t="s">
        <v>248</v>
      </c>
      <c r="AT747" s="217" t="s">
        <v>139</v>
      </c>
      <c r="AU747" s="217" t="s">
        <v>81</v>
      </c>
      <c r="AY747" s="19" t="s">
        <v>137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19" t="s">
        <v>79</v>
      </c>
      <c r="BK747" s="218">
        <f>ROUND(I747*H747,2)</f>
        <v>0</v>
      </c>
      <c r="BL747" s="19" t="s">
        <v>248</v>
      </c>
      <c r="BM747" s="217" t="s">
        <v>1354</v>
      </c>
    </row>
    <row r="748" s="2" customFormat="1">
      <c r="A748" s="40"/>
      <c r="B748" s="41"/>
      <c r="C748" s="42"/>
      <c r="D748" s="219" t="s">
        <v>146</v>
      </c>
      <c r="E748" s="42"/>
      <c r="F748" s="220" t="s">
        <v>1355</v>
      </c>
      <c r="G748" s="42"/>
      <c r="H748" s="42"/>
      <c r="I748" s="221"/>
      <c r="J748" s="42"/>
      <c r="K748" s="42"/>
      <c r="L748" s="46"/>
      <c r="M748" s="222"/>
      <c r="N748" s="223"/>
      <c r="O748" s="86"/>
      <c r="P748" s="86"/>
      <c r="Q748" s="86"/>
      <c r="R748" s="86"/>
      <c r="S748" s="86"/>
      <c r="T748" s="87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9" t="s">
        <v>146</v>
      </c>
      <c r="AU748" s="19" t="s">
        <v>81</v>
      </c>
    </row>
    <row r="749" s="13" customFormat="1">
      <c r="A749" s="13"/>
      <c r="B749" s="224"/>
      <c r="C749" s="225"/>
      <c r="D749" s="226" t="s">
        <v>148</v>
      </c>
      <c r="E749" s="227" t="s">
        <v>19</v>
      </c>
      <c r="F749" s="228" t="s">
        <v>513</v>
      </c>
      <c r="G749" s="225"/>
      <c r="H749" s="227" t="s">
        <v>19</v>
      </c>
      <c r="I749" s="229"/>
      <c r="J749" s="225"/>
      <c r="K749" s="225"/>
      <c r="L749" s="230"/>
      <c r="M749" s="231"/>
      <c r="N749" s="232"/>
      <c r="O749" s="232"/>
      <c r="P749" s="232"/>
      <c r="Q749" s="232"/>
      <c r="R749" s="232"/>
      <c r="S749" s="232"/>
      <c r="T749" s="23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4" t="s">
        <v>148</v>
      </c>
      <c r="AU749" s="234" t="s">
        <v>81</v>
      </c>
      <c r="AV749" s="13" t="s">
        <v>79</v>
      </c>
      <c r="AW749" s="13" t="s">
        <v>33</v>
      </c>
      <c r="AX749" s="13" t="s">
        <v>71</v>
      </c>
      <c r="AY749" s="234" t="s">
        <v>137</v>
      </c>
    </row>
    <row r="750" s="14" customFormat="1">
      <c r="A750" s="14"/>
      <c r="B750" s="235"/>
      <c r="C750" s="236"/>
      <c r="D750" s="226" t="s">
        <v>148</v>
      </c>
      <c r="E750" s="237" t="s">
        <v>19</v>
      </c>
      <c r="F750" s="238" t="s">
        <v>828</v>
      </c>
      <c r="G750" s="236"/>
      <c r="H750" s="239">
        <v>118.05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5" t="s">
        <v>148</v>
      </c>
      <c r="AU750" s="245" t="s">
        <v>81</v>
      </c>
      <c r="AV750" s="14" t="s">
        <v>81</v>
      </c>
      <c r="AW750" s="14" t="s">
        <v>33</v>
      </c>
      <c r="AX750" s="14" t="s">
        <v>79</v>
      </c>
      <c r="AY750" s="245" t="s">
        <v>137</v>
      </c>
    </row>
    <row r="751" s="2" customFormat="1" ht="24.15" customHeight="1">
      <c r="A751" s="40"/>
      <c r="B751" s="41"/>
      <c r="C751" s="206" t="s">
        <v>1356</v>
      </c>
      <c r="D751" s="206" t="s">
        <v>139</v>
      </c>
      <c r="E751" s="207" t="s">
        <v>1357</v>
      </c>
      <c r="F751" s="208" t="s">
        <v>1358</v>
      </c>
      <c r="G751" s="209" t="s">
        <v>325</v>
      </c>
      <c r="H751" s="210">
        <v>126.88</v>
      </c>
      <c r="I751" s="211"/>
      <c r="J751" s="212">
        <f>ROUND(I751*H751,2)</f>
        <v>0</v>
      </c>
      <c r="K751" s="208" t="s">
        <v>143</v>
      </c>
      <c r="L751" s="46"/>
      <c r="M751" s="213" t="s">
        <v>19</v>
      </c>
      <c r="N751" s="214" t="s">
        <v>42</v>
      </c>
      <c r="O751" s="86"/>
      <c r="P751" s="215">
        <f>O751*H751</f>
        <v>0</v>
      </c>
      <c r="Q751" s="215">
        <v>0.00346</v>
      </c>
      <c r="R751" s="215">
        <f>Q751*H751</f>
        <v>0.43900479999999997</v>
      </c>
      <c r="S751" s="215">
        <v>0</v>
      </c>
      <c r="T751" s="216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7" t="s">
        <v>248</v>
      </c>
      <c r="AT751" s="217" t="s">
        <v>139</v>
      </c>
      <c r="AU751" s="217" t="s">
        <v>81</v>
      </c>
      <c r="AY751" s="19" t="s">
        <v>137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9" t="s">
        <v>79</v>
      </c>
      <c r="BK751" s="218">
        <f>ROUND(I751*H751,2)</f>
        <v>0</v>
      </c>
      <c r="BL751" s="19" t="s">
        <v>248</v>
      </c>
      <c r="BM751" s="217" t="s">
        <v>1359</v>
      </c>
    </row>
    <row r="752" s="2" customFormat="1">
      <c r="A752" s="40"/>
      <c r="B752" s="41"/>
      <c r="C752" s="42"/>
      <c r="D752" s="219" t="s">
        <v>146</v>
      </c>
      <c r="E752" s="42"/>
      <c r="F752" s="220" t="s">
        <v>1360</v>
      </c>
      <c r="G752" s="42"/>
      <c r="H752" s="42"/>
      <c r="I752" s="221"/>
      <c r="J752" s="42"/>
      <c r="K752" s="42"/>
      <c r="L752" s="46"/>
      <c r="M752" s="222"/>
      <c r="N752" s="223"/>
      <c r="O752" s="86"/>
      <c r="P752" s="86"/>
      <c r="Q752" s="86"/>
      <c r="R752" s="86"/>
      <c r="S752" s="86"/>
      <c r="T752" s="87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9" t="s">
        <v>146</v>
      </c>
      <c r="AU752" s="19" t="s">
        <v>81</v>
      </c>
    </row>
    <row r="753" s="13" customFormat="1">
      <c r="A753" s="13"/>
      <c r="B753" s="224"/>
      <c r="C753" s="225"/>
      <c r="D753" s="226" t="s">
        <v>148</v>
      </c>
      <c r="E753" s="227" t="s">
        <v>19</v>
      </c>
      <c r="F753" s="228" t="s">
        <v>513</v>
      </c>
      <c r="G753" s="225"/>
      <c r="H753" s="227" t="s">
        <v>19</v>
      </c>
      <c r="I753" s="229"/>
      <c r="J753" s="225"/>
      <c r="K753" s="225"/>
      <c r="L753" s="230"/>
      <c r="M753" s="231"/>
      <c r="N753" s="232"/>
      <c r="O753" s="232"/>
      <c r="P753" s="232"/>
      <c r="Q753" s="232"/>
      <c r="R753" s="232"/>
      <c r="S753" s="232"/>
      <c r="T753" s="23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4" t="s">
        <v>148</v>
      </c>
      <c r="AU753" s="234" t="s">
        <v>81</v>
      </c>
      <c r="AV753" s="13" t="s">
        <v>79</v>
      </c>
      <c r="AW753" s="13" t="s">
        <v>33</v>
      </c>
      <c r="AX753" s="13" t="s">
        <v>71</v>
      </c>
      <c r="AY753" s="234" t="s">
        <v>137</v>
      </c>
    </row>
    <row r="754" s="14" customFormat="1">
      <c r="A754" s="14"/>
      <c r="B754" s="235"/>
      <c r="C754" s="236"/>
      <c r="D754" s="226" t="s">
        <v>148</v>
      </c>
      <c r="E754" s="237" t="s">
        <v>19</v>
      </c>
      <c r="F754" s="238" t="s">
        <v>1361</v>
      </c>
      <c r="G754" s="236"/>
      <c r="H754" s="239">
        <v>126.88</v>
      </c>
      <c r="I754" s="240"/>
      <c r="J754" s="236"/>
      <c r="K754" s="236"/>
      <c r="L754" s="241"/>
      <c r="M754" s="242"/>
      <c r="N754" s="243"/>
      <c r="O754" s="243"/>
      <c r="P754" s="243"/>
      <c r="Q754" s="243"/>
      <c r="R754" s="243"/>
      <c r="S754" s="243"/>
      <c r="T754" s="24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5" t="s">
        <v>148</v>
      </c>
      <c r="AU754" s="245" t="s">
        <v>81</v>
      </c>
      <c r="AV754" s="14" t="s">
        <v>81</v>
      </c>
      <c r="AW754" s="14" t="s">
        <v>33</v>
      </c>
      <c r="AX754" s="14" t="s">
        <v>79</v>
      </c>
      <c r="AY754" s="245" t="s">
        <v>137</v>
      </c>
    </row>
    <row r="755" s="2" customFormat="1" ht="24.15" customHeight="1">
      <c r="A755" s="40"/>
      <c r="B755" s="41"/>
      <c r="C755" s="206" t="s">
        <v>1362</v>
      </c>
      <c r="D755" s="206" t="s">
        <v>139</v>
      </c>
      <c r="E755" s="207" t="s">
        <v>1363</v>
      </c>
      <c r="F755" s="208" t="s">
        <v>1364</v>
      </c>
      <c r="G755" s="209" t="s">
        <v>194</v>
      </c>
      <c r="H755" s="210">
        <v>1.0549999999999999</v>
      </c>
      <c r="I755" s="211"/>
      <c r="J755" s="212">
        <f>ROUND(I755*H755,2)</f>
        <v>0</v>
      </c>
      <c r="K755" s="208" t="s">
        <v>143</v>
      </c>
      <c r="L755" s="46"/>
      <c r="M755" s="213" t="s">
        <v>19</v>
      </c>
      <c r="N755" s="214" t="s">
        <v>42</v>
      </c>
      <c r="O755" s="86"/>
      <c r="P755" s="215">
        <f>O755*H755</f>
        <v>0</v>
      </c>
      <c r="Q755" s="215">
        <v>0</v>
      </c>
      <c r="R755" s="215">
        <f>Q755*H755</f>
        <v>0</v>
      </c>
      <c r="S755" s="215">
        <v>0</v>
      </c>
      <c r="T755" s="216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7" t="s">
        <v>248</v>
      </c>
      <c r="AT755" s="217" t="s">
        <v>139</v>
      </c>
      <c r="AU755" s="217" t="s">
        <v>81</v>
      </c>
      <c r="AY755" s="19" t="s">
        <v>137</v>
      </c>
      <c r="BE755" s="218">
        <f>IF(N755="základní",J755,0)</f>
        <v>0</v>
      </c>
      <c r="BF755" s="218">
        <f>IF(N755="snížená",J755,0)</f>
        <v>0</v>
      </c>
      <c r="BG755" s="218">
        <f>IF(N755="zákl. přenesená",J755,0)</f>
        <v>0</v>
      </c>
      <c r="BH755" s="218">
        <f>IF(N755="sníž. přenesená",J755,0)</f>
        <v>0</v>
      </c>
      <c r="BI755" s="218">
        <f>IF(N755="nulová",J755,0)</f>
        <v>0</v>
      </c>
      <c r="BJ755" s="19" t="s">
        <v>79</v>
      </c>
      <c r="BK755" s="218">
        <f>ROUND(I755*H755,2)</f>
        <v>0</v>
      </c>
      <c r="BL755" s="19" t="s">
        <v>248</v>
      </c>
      <c r="BM755" s="217" t="s">
        <v>1365</v>
      </c>
    </row>
    <row r="756" s="2" customFormat="1">
      <c r="A756" s="40"/>
      <c r="B756" s="41"/>
      <c r="C756" s="42"/>
      <c r="D756" s="219" t="s">
        <v>146</v>
      </c>
      <c r="E756" s="42"/>
      <c r="F756" s="220" t="s">
        <v>1366</v>
      </c>
      <c r="G756" s="42"/>
      <c r="H756" s="42"/>
      <c r="I756" s="221"/>
      <c r="J756" s="42"/>
      <c r="K756" s="42"/>
      <c r="L756" s="46"/>
      <c r="M756" s="222"/>
      <c r="N756" s="223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146</v>
      </c>
      <c r="AU756" s="19" t="s">
        <v>81</v>
      </c>
    </row>
    <row r="757" s="2" customFormat="1" ht="33" customHeight="1">
      <c r="A757" s="40"/>
      <c r="B757" s="41"/>
      <c r="C757" s="206" t="s">
        <v>1367</v>
      </c>
      <c r="D757" s="206" t="s">
        <v>139</v>
      </c>
      <c r="E757" s="207" t="s">
        <v>1368</v>
      </c>
      <c r="F757" s="208" t="s">
        <v>1369</v>
      </c>
      <c r="G757" s="209" t="s">
        <v>194</v>
      </c>
      <c r="H757" s="210">
        <v>1.0549999999999999</v>
      </c>
      <c r="I757" s="211"/>
      <c r="J757" s="212">
        <f>ROUND(I757*H757,2)</f>
        <v>0</v>
      </c>
      <c r="K757" s="208" t="s">
        <v>143</v>
      </c>
      <c r="L757" s="46"/>
      <c r="M757" s="213" t="s">
        <v>19</v>
      </c>
      <c r="N757" s="214" t="s">
        <v>42</v>
      </c>
      <c r="O757" s="86"/>
      <c r="P757" s="215">
        <f>O757*H757</f>
        <v>0</v>
      </c>
      <c r="Q757" s="215">
        <v>0</v>
      </c>
      <c r="R757" s="215">
        <f>Q757*H757</f>
        <v>0</v>
      </c>
      <c r="S757" s="215">
        <v>0</v>
      </c>
      <c r="T757" s="216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17" t="s">
        <v>248</v>
      </c>
      <c r="AT757" s="217" t="s">
        <v>139</v>
      </c>
      <c r="AU757" s="217" t="s">
        <v>81</v>
      </c>
      <c r="AY757" s="19" t="s">
        <v>137</v>
      </c>
      <c r="BE757" s="218">
        <f>IF(N757="základní",J757,0)</f>
        <v>0</v>
      </c>
      <c r="BF757" s="218">
        <f>IF(N757="snížená",J757,0)</f>
        <v>0</v>
      </c>
      <c r="BG757" s="218">
        <f>IF(N757="zákl. přenesená",J757,0)</f>
        <v>0</v>
      </c>
      <c r="BH757" s="218">
        <f>IF(N757="sníž. přenesená",J757,0)</f>
        <v>0</v>
      </c>
      <c r="BI757" s="218">
        <f>IF(N757="nulová",J757,0)</f>
        <v>0</v>
      </c>
      <c r="BJ757" s="19" t="s">
        <v>79</v>
      </c>
      <c r="BK757" s="218">
        <f>ROUND(I757*H757,2)</f>
        <v>0</v>
      </c>
      <c r="BL757" s="19" t="s">
        <v>248</v>
      </c>
      <c r="BM757" s="217" t="s">
        <v>1370</v>
      </c>
    </row>
    <row r="758" s="2" customFormat="1">
      <c r="A758" s="40"/>
      <c r="B758" s="41"/>
      <c r="C758" s="42"/>
      <c r="D758" s="219" t="s">
        <v>146</v>
      </c>
      <c r="E758" s="42"/>
      <c r="F758" s="220" t="s">
        <v>1371</v>
      </c>
      <c r="G758" s="42"/>
      <c r="H758" s="42"/>
      <c r="I758" s="221"/>
      <c r="J758" s="42"/>
      <c r="K758" s="42"/>
      <c r="L758" s="46"/>
      <c r="M758" s="222"/>
      <c r="N758" s="223"/>
      <c r="O758" s="86"/>
      <c r="P758" s="86"/>
      <c r="Q758" s="86"/>
      <c r="R758" s="86"/>
      <c r="S758" s="86"/>
      <c r="T758" s="87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T758" s="19" t="s">
        <v>146</v>
      </c>
      <c r="AU758" s="19" t="s">
        <v>81</v>
      </c>
    </row>
    <row r="759" s="2" customFormat="1" ht="37.8" customHeight="1">
      <c r="A759" s="40"/>
      <c r="B759" s="41"/>
      <c r="C759" s="206" t="s">
        <v>1372</v>
      </c>
      <c r="D759" s="206" t="s">
        <v>139</v>
      </c>
      <c r="E759" s="207" t="s">
        <v>1373</v>
      </c>
      <c r="F759" s="208" t="s">
        <v>1374</v>
      </c>
      <c r="G759" s="209" t="s">
        <v>194</v>
      </c>
      <c r="H759" s="210">
        <v>21.100000000000001</v>
      </c>
      <c r="I759" s="211"/>
      <c r="J759" s="212">
        <f>ROUND(I759*H759,2)</f>
        <v>0</v>
      </c>
      <c r="K759" s="208" t="s">
        <v>143</v>
      </c>
      <c r="L759" s="46"/>
      <c r="M759" s="213" t="s">
        <v>19</v>
      </c>
      <c r="N759" s="214" t="s">
        <v>42</v>
      </c>
      <c r="O759" s="86"/>
      <c r="P759" s="215">
        <f>O759*H759</f>
        <v>0</v>
      </c>
      <c r="Q759" s="215">
        <v>0</v>
      </c>
      <c r="R759" s="215">
        <f>Q759*H759</f>
        <v>0</v>
      </c>
      <c r="S759" s="215">
        <v>0</v>
      </c>
      <c r="T759" s="216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17" t="s">
        <v>248</v>
      </c>
      <c r="AT759" s="217" t="s">
        <v>139</v>
      </c>
      <c r="AU759" s="217" t="s">
        <v>81</v>
      </c>
      <c r="AY759" s="19" t="s">
        <v>137</v>
      </c>
      <c r="BE759" s="218">
        <f>IF(N759="základní",J759,0)</f>
        <v>0</v>
      </c>
      <c r="BF759" s="218">
        <f>IF(N759="snížená",J759,0)</f>
        <v>0</v>
      </c>
      <c r="BG759" s="218">
        <f>IF(N759="zákl. přenesená",J759,0)</f>
        <v>0</v>
      </c>
      <c r="BH759" s="218">
        <f>IF(N759="sníž. přenesená",J759,0)</f>
        <v>0</v>
      </c>
      <c r="BI759" s="218">
        <f>IF(N759="nulová",J759,0)</f>
        <v>0</v>
      </c>
      <c r="BJ759" s="19" t="s">
        <v>79</v>
      </c>
      <c r="BK759" s="218">
        <f>ROUND(I759*H759,2)</f>
        <v>0</v>
      </c>
      <c r="BL759" s="19" t="s">
        <v>248</v>
      </c>
      <c r="BM759" s="217" t="s">
        <v>1375</v>
      </c>
    </row>
    <row r="760" s="2" customFormat="1">
      <c r="A760" s="40"/>
      <c r="B760" s="41"/>
      <c r="C760" s="42"/>
      <c r="D760" s="219" t="s">
        <v>146</v>
      </c>
      <c r="E760" s="42"/>
      <c r="F760" s="220" t="s">
        <v>1376</v>
      </c>
      <c r="G760" s="42"/>
      <c r="H760" s="42"/>
      <c r="I760" s="221"/>
      <c r="J760" s="42"/>
      <c r="K760" s="42"/>
      <c r="L760" s="46"/>
      <c r="M760" s="222"/>
      <c r="N760" s="223"/>
      <c r="O760" s="86"/>
      <c r="P760" s="86"/>
      <c r="Q760" s="86"/>
      <c r="R760" s="86"/>
      <c r="S760" s="86"/>
      <c r="T760" s="87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T760" s="19" t="s">
        <v>146</v>
      </c>
      <c r="AU760" s="19" t="s">
        <v>81</v>
      </c>
    </row>
    <row r="761" s="14" customFormat="1">
      <c r="A761" s="14"/>
      <c r="B761" s="235"/>
      <c r="C761" s="236"/>
      <c r="D761" s="226" t="s">
        <v>148</v>
      </c>
      <c r="E761" s="236"/>
      <c r="F761" s="238" t="s">
        <v>1377</v>
      </c>
      <c r="G761" s="236"/>
      <c r="H761" s="239">
        <v>21.100000000000001</v>
      </c>
      <c r="I761" s="240"/>
      <c r="J761" s="236"/>
      <c r="K761" s="236"/>
      <c r="L761" s="241"/>
      <c r="M761" s="242"/>
      <c r="N761" s="243"/>
      <c r="O761" s="243"/>
      <c r="P761" s="243"/>
      <c r="Q761" s="243"/>
      <c r="R761" s="243"/>
      <c r="S761" s="243"/>
      <c r="T761" s="24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5" t="s">
        <v>148</v>
      </c>
      <c r="AU761" s="245" t="s">
        <v>81</v>
      </c>
      <c r="AV761" s="14" t="s">
        <v>81</v>
      </c>
      <c r="AW761" s="14" t="s">
        <v>4</v>
      </c>
      <c r="AX761" s="14" t="s">
        <v>79</v>
      </c>
      <c r="AY761" s="245" t="s">
        <v>137</v>
      </c>
    </row>
    <row r="762" s="12" customFormat="1" ht="22.8" customHeight="1">
      <c r="A762" s="12"/>
      <c r="B762" s="190"/>
      <c r="C762" s="191"/>
      <c r="D762" s="192" t="s">
        <v>70</v>
      </c>
      <c r="E762" s="204" t="s">
        <v>489</v>
      </c>
      <c r="F762" s="204" t="s">
        <v>490</v>
      </c>
      <c r="G762" s="191"/>
      <c r="H762" s="191"/>
      <c r="I762" s="194"/>
      <c r="J762" s="205">
        <f>BK762</f>
        <v>0</v>
      </c>
      <c r="K762" s="191"/>
      <c r="L762" s="196"/>
      <c r="M762" s="197"/>
      <c r="N762" s="198"/>
      <c r="O762" s="198"/>
      <c r="P762" s="199">
        <f>SUM(P763:P793)</f>
        <v>0</v>
      </c>
      <c r="Q762" s="198"/>
      <c r="R762" s="199">
        <f>SUM(R763:R793)</f>
        <v>6.0652473600000008</v>
      </c>
      <c r="S762" s="198"/>
      <c r="T762" s="200">
        <f>SUM(T763:T793)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01" t="s">
        <v>81</v>
      </c>
      <c r="AT762" s="202" t="s">
        <v>70</v>
      </c>
      <c r="AU762" s="202" t="s">
        <v>79</v>
      </c>
      <c r="AY762" s="201" t="s">
        <v>137</v>
      </c>
      <c r="BK762" s="203">
        <f>SUM(BK763:BK793)</f>
        <v>0</v>
      </c>
    </row>
    <row r="763" s="2" customFormat="1" ht="16.5" customHeight="1">
      <c r="A763" s="40"/>
      <c r="B763" s="41"/>
      <c r="C763" s="206" t="s">
        <v>1378</v>
      </c>
      <c r="D763" s="206" t="s">
        <v>139</v>
      </c>
      <c r="E763" s="207" t="s">
        <v>1379</v>
      </c>
      <c r="F763" s="208" t="s">
        <v>1380</v>
      </c>
      <c r="G763" s="209" t="s">
        <v>160</v>
      </c>
      <c r="H763" s="210">
        <v>175.00200000000001</v>
      </c>
      <c r="I763" s="211"/>
      <c r="J763" s="212">
        <f>ROUND(I763*H763,2)</f>
        <v>0</v>
      </c>
      <c r="K763" s="208" t="s">
        <v>143</v>
      </c>
      <c r="L763" s="46"/>
      <c r="M763" s="213" t="s">
        <v>19</v>
      </c>
      <c r="N763" s="214" t="s">
        <v>42</v>
      </c>
      <c r="O763" s="86"/>
      <c r="P763" s="215">
        <f>O763*H763</f>
        <v>0</v>
      </c>
      <c r="Q763" s="215">
        <v>0</v>
      </c>
      <c r="R763" s="215">
        <f>Q763*H763</f>
        <v>0</v>
      </c>
      <c r="S763" s="215">
        <v>0</v>
      </c>
      <c r="T763" s="216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17" t="s">
        <v>248</v>
      </c>
      <c r="AT763" s="217" t="s">
        <v>139</v>
      </c>
      <c r="AU763" s="217" t="s">
        <v>81</v>
      </c>
      <c r="AY763" s="19" t="s">
        <v>137</v>
      </c>
      <c r="BE763" s="218">
        <f>IF(N763="základní",J763,0)</f>
        <v>0</v>
      </c>
      <c r="BF763" s="218">
        <f>IF(N763="snížená",J763,0)</f>
        <v>0</v>
      </c>
      <c r="BG763" s="218">
        <f>IF(N763="zákl. přenesená",J763,0)</f>
        <v>0</v>
      </c>
      <c r="BH763" s="218">
        <f>IF(N763="sníž. přenesená",J763,0)</f>
        <v>0</v>
      </c>
      <c r="BI763" s="218">
        <f>IF(N763="nulová",J763,0)</f>
        <v>0</v>
      </c>
      <c r="BJ763" s="19" t="s">
        <v>79</v>
      </c>
      <c r="BK763" s="218">
        <f>ROUND(I763*H763,2)</f>
        <v>0</v>
      </c>
      <c r="BL763" s="19" t="s">
        <v>248</v>
      </c>
      <c r="BM763" s="217" t="s">
        <v>1381</v>
      </c>
    </row>
    <row r="764" s="2" customFormat="1">
      <c r="A764" s="40"/>
      <c r="B764" s="41"/>
      <c r="C764" s="42"/>
      <c r="D764" s="219" t="s">
        <v>146</v>
      </c>
      <c r="E764" s="42"/>
      <c r="F764" s="220" t="s">
        <v>1382</v>
      </c>
      <c r="G764" s="42"/>
      <c r="H764" s="42"/>
      <c r="I764" s="221"/>
      <c r="J764" s="42"/>
      <c r="K764" s="42"/>
      <c r="L764" s="46"/>
      <c r="M764" s="222"/>
      <c r="N764" s="223"/>
      <c r="O764" s="86"/>
      <c r="P764" s="86"/>
      <c r="Q764" s="86"/>
      <c r="R764" s="86"/>
      <c r="S764" s="86"/>
      <c r="T764" s="87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T764" s="19" t="s">
        <v>146</v>
      </c>
      <c r="AU764" s="19" t="s">
        <v>81</v>
      </c>
    </row>
    <row r="765" s="13" customFormat="1">
      <c r="A765" s="13"/>
      <c r="B765" s="224"/>
      <c r="C765" s="225"/>
      <c r="D765" s="226" t="s">
        <v>148</v>
      </c>
      <c r="E765" s="227" t="s">
        <v>19</v>
      </c>
      <c r="F765" s="228" t="s">
        <v>513</v>
      </c>
      <c r="G765" s="225"/>
      <c r="H765" s="227" t="s">
        <v>19</v>
      </c>
      <c r="I765" s="229"/>
      <c r="J765" s="225"/>
      <c r="K765" s="225"/>
      <c r="L765" s="230"/>
      <c r="M765" s="231"/>
      <c r="N765" s="232"/>
      <c r="O765" s="232"/>
      <c r="P765" s="232"/>
      <c r="Q765" s="232"/>
      <c r="R765" s="232"/>
      <c r="S765" s="232"/>
      <c r="T765" s="23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4" t="s">
        <v>148</v>
      </c>
      <c r="AU765" s="234" t="s">
        <v>81</v>
      </c>
      <c r="AV765" s="13" t="s">
        <v>79</v>
      </c>
      <c r="AW765" s="13" t="s">
        <v>33</v>
      </c>
      <c r="AX765" s="13" t="s">
        <v>71</v>
      </c>
      <c r="AY765" s="234" t="s">
        <v>137</v>
      </c>
    </row>
    <row r="766" s="14" customFormat="1">
      <c r="A766" s="14"/>
      <c r="B766" s="235"/>
      <c r="C766" s="236"/>
      <c r="D766" s="226" t="s">
        <v>148</v>
      </c>
      <c r="E766" s="237" t="s">
        <v>19</v>
      </c>
      <c r="F766" s="238" t="s">
        <v>1383</v>
      </c>
      <c r="G766" s="236"/>
      <c r="H766" s="239">
        <v>192.40199999999999</v>
      </c>
      <c r="I766" s="240"/>
      <c r="J766" s="236"/>
      <c r="K766" s="236"/>
      <c r="L766" s="241"/>
      <c r="M766" s="242"/>
      <c r="N766" s="243"/>
      <c r="O766" s="243"/>
      <c r="P766" s="243"/>
      <c r="Q766" s="243"/>
      <c r="R766" s="243"/>
      <c r="S766" s="243"/>
      <c r="T766" s="24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5" t="s">
        <v>148</v>
      </c>
      <c r="AU766" s="245" t="s">
        <v>81</v>
      </c>
      <c r="AV766" s="14" t="s">
        <v>81</v>
      </c>
      <c r="AW766" s="14" t="s">
        <v>33</v>
      </c>
      <c r="AX766" s="14" t="s">
        <v>71</v>
      </c>
      <c r="AY766" s="245" t="s">
        <v>137</v>
      </c>
    </row>
    <row r="767" s="14" customFormat="1">
      <c r="A767" s="14"/>
      <c r="B767" s="235"/>
      <c r="C767" s="236"/>
      <c r="D767" s="226" t="s">
        <v>148</v>
      </c>
      <c r="E767" s="237" t="s">
        <v>19</v>
      </c>
      <c r="F767" s="238" t="s">
        <v>1384</v>
      </c>
      <c r="G767" s="236"/>
      <c r="H767" s="239">
        <v>-17.399999999999999</v>
      </c>
      <c r="I767" s="240"/>
      <c r="J767" s="236"/>
      <c r="K767" s="236"/>
      <c r="L767" s="241"/>
      <c r="M767" s="242"/>
      <c r="N767" s="243"/>
      <c r="O767" s="243"/>
      <c r="P767" s="243"/>
      <c r="Q767" s="243"/>
      <c r="R767" s="243"/>
      <c r="S767" s="243"/>
      <c r="T767" s="24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5" t="s">
        <v>148</v>
      </c>
      <c r="AU767" s="245" t="s">
        <v>81</v>
      </c>
      <c r="AV767" s="14" t="s">
        <v>81</v>
      </c>
      <c r="AW767" s="14" t="s">
        <v>33</v>
      </c>
      <c r="AX767" s="14" t="s">
        <v>71</v>
      </c>
      <c r="AY767" s="245" t="s">
        <v>137</v>
      </c>
    </row>
    <row r="768" s="15" customFormat="1">
      <c r="A768" s="15"/>
      <c r="B768" s="256"/>
      <c r="C768" s="257"/>
      <c r="D768" s="226" t="s">
        <v>148</v>
      </c>
      <c r="E768" s="258" t="s">
        <v>19</v>
      </c>
      <c r="F768" s="259" t="s">
        <v>220</v>
      </c>
      <c r="G768" s="257"/>
      <c r="H768" s="260">
        <v>175.00200000000001</v>
      </c>
      <c r="I768" s="261"/>
      <c r="J768" s="257"/>
      <c r="K768" s="257"/>
      <c r="L768" s="262"/>
      <c r="M768" s="263"/>
      <c r="N768" s="264"/>
      <c r="O768" s="264"/>
      <c r="P768" s="264"/>
      <c r="Q768" s="264"/>
      <c r="R768" s="264"/>
      <c r="S768" s="264"/>
      <c r="T768" s="26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66" t="s">
        <v>148</v>
      </c>
      <c r="AU768" s="266" t="s">
        <v>81</v>
      </c>
      <c r="AV768" s="15" t="s">
        <v>144</v>
      </c>
      <c r="AW768" s="15" t="s">
        <v>33</v>
      </c>
      <c r="AX768" s="15" t="s">
        <v>79</v>
      </c>
      <c r="AY768" s="266" t="s">
        <v>137</v>
      </c>
    </row>
    <row r="769" s="2" customFormat="1" ht="16.5" customHeight="1">
      <c r="A769" s="40"/>
      <c r="B769" s="41"/>
      <c r="C769" s="206" t="s">
        <v>1385</v>
      </c>
      <c r="D769" s="206" t="s">
        <v>139</v>
      </c>
      <c r="E769" s="207" t="s">
        <v>1386</v>
      </c>
      <c r="F769" s="208" t="s">
        <v>1387</v>
      </c>
      <c r="G769" s="209" t="s">
        <v>160</v>
      </c>
      <c r="H769" s="210">
        <v>175.00200000000001</v>
      </c>
      <c r="I769" s="211"/>
      <c r="J769" s="212">
        <f>ROUND(I769*H769,2)</f>
        <v>0</v>
      </c>
      <c r="K769" s="208" t="s">
        <v>143</v>
      </c>
      <c r="L769" s="46"/>
      <c r="M769" s="213" t="s">
        <v>19</v>
      </c>
      <c r="N769" s="214" t="s">
        <v>42</v>
      </c>
      <c r="O769" s="86"/>
      <c r="P769" s="215">
        <f>O769*H769</f>
        <v>0</v>
      </c>
      <c r="Q769" s="215">
        <v>0.00029999999999999997</v>
      </c>
      <c r="R769" s="215">
        <f>Q769*H769</f>
        <v>0.052500600000000001</v>
      </c>
      <c r="S769" s="215">
        <v>0</v>
      </c>
      <c r="T769" s="216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17" t="s">
        <v>248</v>
      </c>
      <c r="AT769" s="217" t="s">
        <v>139</v>
      </c>
      <c r="AU769" s="217" t="s">
        <v>81</v>
      </c>
      <c r="AY769" s="19" t="s">
        <v>137</v>
      </c>
      <c r="BE769" s="218">
        <f>IF(N769="základní",J769,0)</f>
        <v>0</v>
      </c>
      <c r="BF769" s="218">
        <f>IF(N769="snížená",J769,0)</f>
        <v>0</v>
      </c>
      <c r="BG769" s="218">
        <f>IF(N769="zákl. přenesená",J769,0)</f>
        <v>0</v>
      </c>
      <c r="BH769" s="218">
        <f>IF(N769="sníž. přenesená",J769,0)</f>
        <v>0</v>
      </c>
      <c r="BI769" s="218">
        <f>IF(N769="nulová",J769,0)</f>
        <v>0</v>
      </c>
      <c r="BJ769" s="19" t="s">
        <v>79</v>
      </c>
      <c r="BK769" s="218">
        <f>ROUND(I769*H769,2)</f>
        <v>0</v>
      </c>
      <c r="BL769" s="19" t="s">
        <v>248</v>
      </c>
      <c r="BM769" s="217" t="s">
        <v>1388</v>
      </c>
    </row>
    <row r="770" s="2" customFormat="1">
      <c r="A770" s="40"/>
      <c r="B770" s="41"/>
      <c r="C770" s="42"/>
      <c r="D770" s="219" t="s">
        <v>146</v>
      </c>
      <c r="E770" s="42"/>
      <c r="F770" s="220" t="s">
        <v>1389</v>
      </c>
      <c r="G770" s="42"/>
      <c r="H770" s="42"/>
      <c r="I770" s="221"/>
      <c r="J770" s="42"/>
      <c r="K770" s="42"/>
      <c r="L770" s="46"/>
      <c r="M770" s="222"/>
      <c r="N770" s="223"/>
      <c r="O770" s="86"/>
      <c r="P770" s="86"/>
      <c r="Q770" s="86"/>
      <c r="R770" s="86"/>
      <c r="S770" s="86"/>
      <c r="T770" s="87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T770" s="19" t="s">
        <v>146</v>
      </c>
      <c r="AU770" s="19" t="s">
        <v>81</v>
      </c>
    </row>
    <row r="771" s="13" customFormat="1">
      <c r="A771" s="13"/>
      <c r="B771" s="224"/>
      <c r="C771" s="225"/>
      <c r="D771" s="226" t="s">
        <v>148</v>
      </c>
      <c r="E771" s="227" t="s">
        <v>19</v>
      </c>
      <c r="F771" s="228" t="s">
        <v>513</v>
      </c>
      <c r="G771" s="225"/>
      <c r="H771" s="227" t="s">
        <v>19</v>
      </c>
      <c r="I771" s="229"/>
      <c r="J771" s="225"/>
      <c r="K771" s="225"/>
      <c r="L771" s="230"/>
      <c r="M771" s="231"/>
      <c r="N771" s="232"/>
      <c r="O771" s="232"/>
      <c r="P771" s="232"/>
      <c r="Q771" s="232"/>
      <c r="R771" s="232"/>
      <c r="S771" s="232"/>
      <c r="T771" s="23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4" t="s">
        <v>148</v>
      </c>
      <c r="AU771" s="234" t="s">
        <v>81</v>
      </c>
      <c r="AV771" s="13" t="s">
        <v>79</v>
      </c>
      <c r="AW771" s="13" t="s">
        <v>33</v>
      </c>
      <c r="AX771" s="13" t="s">
        <v>71</v>
      </c>
      <c r="AY771" s="234" t="s">
        <v>137</v>
      </c>
    </row>
    <row r="772" s="14" customFormat="1">
      <c r="A772" s="14"/>
      <c r="B772" s="235"/>
      <c r="C772" s="236"/>
      <c r="D772" s="226" t="s">
        <v>148</v>
      </c>
      <c r="E772" s="237" t="s">
        <v>19</v>
      </c>
      <c r="F772" s="238" t="s">
        <v>1383</v>
      </c>
      <c r="G772" s="236"/>
      <c r="H772" s="239">
        <v>192.40199999999999</v>
      </c>
      <c r="I772" s="240"/>
      <c r="J772" s="236"/>
      <c r="K772" s="236"/>
      <c r="L772" s="241"/>
      <c r="M772" s="242"/>
      <c r="N772" s="243"/>
      <c r="O772" s="243"/>
      <c r="P772" s="243"/>
      <c r="Q772" s="243"/>
      <c r="R772" s="243"/>
      <c r="S772" s="243"/>
      <c r="T772" s="24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5" t="s">
        <v>148</v>
      </c>
      <c r="AU772" s="245" t="s">
        <v>81</v>
      </c>
      <c r="AV772" s="14" t="s">
        <v>81</v>
      </c>
      <c r="AW772" s="14" t="s">
        <v>33</v>
      </c>
      <c r="AX772" s="14" t="s">
        <v>71</v>
      </c>
      <c r="AY772" s="245" t="s">
        <v>137</v>
      </c>
    </row>
    <row r="773" s="14" customFormat="1">
      <c r="A773" s="14"/>
      <c r="B773" s="235"/>
      <c r="C773" s="236"/>
      <c r="D773" s="226" t="s">
        <v>148</v>
      </c>
      <c r="E773" s="237" t="s">
        <v>19</v>
      </c>
      <c r="F773" s="238" t="s">
        <v>1384</v>
      </c>
      <c r="G773" s="236"/>
      <c r="H773" s="239">
        <v>-17.399999999999999</v>
      </c>
      <c r="I773" s="240"/>
      <c r="J773" s="236"/>
      <c r="K773" s="236"/>
      <c r="L773" s="241"/>
      <c r="M773" s="242"/>
      <c r="N773" s="243"/>
      <c r="O773" s="243"/>
      <c r="P773" s="243"/>
      <c r="Q773" s="243"/>
      <c r="R773" s="243"/>
      <c r="S773" s="243"/>
      <c r="T773" s="24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5" t="s">
        <v>148</v>
      </c>
      <c r="AU773" s="245" t="s">
        <v>81</v>
      </c>
      <c r="AV773" s="14" t="s">
        <v>81</v>
      </c>
      <c r="AW773" s="14" t="s">
        <v>33</v>
      </c>
      <c r="AX773" s="14" t="s">
        <v>71</v>
      </c>
      <c r="AY773" s="245" t="s">
        <v>137</v>
      </c>
    </row>
    <row r="774" s="15" customFormat="1">
      <c r="A774" s="15"/>
      <c r="B774" s="256"/>
      <c r="C774" s="257"/>
      <c r="D774" s="226" t="s">
        <v>148</v>
      </c>
      <c r="E774" s="258" t="s">
        <v>19</v>
      </c>
      <c r="F774" s="259" t="s">
        <v>220</v>
      </c>
      <c r="G774" s="257"/>
      <c r="H774" s="260">
        <v>175.00200000000001</v>
      </c>
      <c r="I774" s="261"/>
      <c r="J774" s="257"/>
      <c r="K774" s="257"/>
      <c r="L774" s="262"/>
      <c r="M774" s="263"/>
      <c r="N774" s="264"/>
      <c r="O774" s="264"/>
      <c r="P774" s="264"/>
      <c r="Q774" s="264"/>
      <c r="R774" s="264"/>
      <c r="S774" s="264"/>
      <c r="T774" s="26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66" t="s">
        <v>148</v>
      </c>
      <c r="AU774" s="266" t="s">
        <v>81</v>
      </c>
      <c r="AV774" s="15" t="s">
        <v>144</v>
      </c>
      <c r="AW774" s="15" t="s">
        <v>33</v>
      </c>
      <c r="AX774" s="15" t="s">
        <v>79</v>
      </c>
      <c r="AY774" s="266" t="s">
        <v>137</v>
      </c>
    </row>
    <row r="775" s="2" customFormat="1" ht="16.5" customHeight="1">
      <c r="A775" s="40"/>
      <c r="B775" s="41"/>
      <c r="C775" s="206" t="s">
        <v>1390</v>
      </c>
      <c r="D775" s="206" t="s">
        <v>139</v>
      </c>
      <c r="E775" s="207" t="s">
        <v>1391</v>
      </c>
      <c r="F775" s="208" t="s">
        <v>1392</v>
      </c>
      <c r="G775" s="209" t="s">
        <v>160</v>
      </c>
      <c r="H775" s="210">
        <v>20.789999999999999</v>
      </c>
      <c r="I775" s="211"/>
      <c r="J775" s="212">
        <f>ROUND(I775*H775,2)</f>
        <v>0</v>
      </c>
      <c r="K775" s="208" t="s">
        <v>143</v>
      </c>
      <c r="L775" s="46"/>
      <c r="M775" s="213" t="s">
        <v>19</v>
      </c>
      <c r="N775" s="214" t="s">
        <v>42</v>
      </c>
      <c r="O775" s="86"/>
      <c r="P775" s="215">
        <f>O775*H775</f>
        <v>0</v>
      </c>
      <c r="Q775" s="215">
        <v>0.0015</v>
      </c>
      <c r="R775" s="215">
        <f>Q775*H775</f>
        <v>0.031185000000000001</v>
      </c>
      <c r="S775" s="215">
        <v>0</v>
      </c>
      <c r="T775" s="216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17" t="s">
        <v>248</v>
      </c>
      <c r="AT775" s="217" t="s">
        <v>139</v>
      </c>
      <c r="AU775" s="217" t="s">
        <v>81</v>
      </c>
      <c r="AY775" s="19" t="s">
        <v>137</v>
      </c>
      <c r="BE775" s="218">
        <f>IF(N775="základní",J775,0)</f>
        <v>0</v>
      </c>
      <c r="BF775" s="218">
        <f>IF(N775="snížená",J775,0)</f>
        <v>0</v>
      </c>
      <c r="BG775" s="218">
        <f>IF(N775="zákl. přenesená",J775,0)</f>
        <v>0</v>
      </c>
      <c r="BH775" s="218">
        <f>IF(N775="sníž. přenesená",J775,0)</f>
        <v>0</v>
      </c>
      <c r="BI775" s="218">
        <f>IF(N775="nulová",J775,0)</f>
        <v>0</v>
      </c>
      <c r="BJ775" s="19" t="s">
        <v>79</v>
      </c>
      <c r="BK775" s="218">
        <f>ROUND(I775*H775,2)</f>
        <v>0</v>
      </c>
      <c r="BL775" s="19" t="s">
        <v>248</v>
      </c>
      <c r="BM775" s="217" t="s">
        <v>1393</v>
      </c>
    </row>
    <row r="776" s="2" customFormat="1">
      <c r="A776" s="40"/>
      <c r="B776" s="41"/>
      <c r="C776" s="42"/>
      <c r="D776" s="219" t="s">
        <v>146</v>
      </c>
      <c r="E776" s="42"/>
      <c r="F776" s="220" t="s">
        <v>1394</v>
      </c>
      <c r="G776" s="42"/>
      <c r="H776" s="42"/>
      <c r="I776" s="221"/>
      <c r="J776" s="42"/>
      <c r="K776" s="42"/>
      <c r="L776" s="46"/>
      <c r="M776" s="222"/>
      <c r="N776" s="223"/>
      <c r="O776" s="86"/>
      <c r="P776" s="86"/>
      <c r="Q776" s="86"/>
      <c r="R776" s="86"/>
      <c r="S776" s="86"/>
      <c r="T776" s="87"/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T776" s="19" t="s">
        <v>146</v>
      </c>
      <c r="AU776" s="19" t="s">
        <v>81</v>
      </c>
    </row>
    <row r="777" s="13" customFormat="1">
      <c r="A777" s="13"/>
      <c r="B777" s="224"/>
      <c r="C777" s="225"/>
      <c r="D777" s="226" t="s">
        <v>148</v>
      </c>
      <c r="E777" s="227" t="s">
        <v>19</v>
      </c>
      <c r="F777" s="228" t="s">
        <v>513</v>
      </c>
      <c r="G777" s="225"/>
      <c r="H777" s="227" t="s">
        <v>19</v>
      </c>
      <c r="I777" s="229"/>
      <c r="J777" s="225"/>
      <c r="K777" s="225"/>
      <c r="L777" s="230"/>
      <c r="M777" s="231"/>
      <c r="N777" s="232"/>
      <c r="O777" s="232"/>
      <c r="P777" s="232"/>
      <c r="Q777" s="232"/>
      <c r="R777" s="232"/>
      <c r="S777" s="232"/>
      <c r="T777" s="23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4" t="s">
        <v>148</v>
      </c>
      <c r="AU777" s="234" t="s">
        <v>81</v>
      </c>
      <c r="AV777" s="13" t="s">
        <v>79</v>
      </c>
      <c r="AW777" s="13" t="s">
        <v>33</v>
      </c>
      <c r="AX777" s="13" t="s">
        <v>71</v>
      </c>
      <c r="AY777" s="234" t="s">
        <v>137</v>
      </c>
    </row>
    <row r="778" s="14" customFormat="1">
      <c r="A778" s="14"/>
      <c r="B778" s="235"/>
      <c r="C778" s="236"/>
      <c r="D778" s="226" t="s">
        <v>148</v>
      </c>
      <c r="E778" s="237" t="s">
        <v>19</v>
      </c>
      <c r="F778" s="238" t="s">
        <v>1395</v>
      </c>
      <c r="G778" s="236"/>
      <c r="H778" s="239">
        <v>20.789999999999999</v>
      </c>
      <c r="I778" s="240"/>
      <c r="J778" s="236"/>
      <c r="K778" s="236"/>
      <c r="L778" s="241"/>
      <c r="M778" s="242"/>
      <c r="N778" s="243"/>
      <c r="O778" s="243"/>
      <c r="P778" s="243"/>
      <c r="Q778" s="243"/>
      <c r="R778" s="243"/>
      <c r="S778" s="243"/>
      <c r="T778" s="24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5" t="s">
        <v>148</v>
      </c>
      <c r="AU778" s="245" t="s">
        <v>81</v>
      </c>
      <c r="AV778" s="14" t="s">
        <v>81</v>
      </c>
      <c r="AW778" s="14" t="s">
        <v>33</v>
      </c>
      <c r="AX778" s="14" t="s">
        <v>79</v>
      </c>
      <c r="AY778" s="245" t="s">
        <v>137</v>
      </c>
    </row>
    <row r="779" s="2" customFormat="1" ht="21.75" customHeight="1">
      <c r="A779" s="40"/>
      <c r="B779" s="41"/>
      <c r="C779" s="206" t="s">
        <v>1396</v>
      </c>
      <c r="D779" s="206" t="s">
        <v>139</v>
      </c>
      <c r="E779" s="207" t="s">
        <v>1397</v>
      </c>
      <c r="F779" s="208" t="s">
        <v>1398</v>
      </c>
      <c r="G779" s="209" t="s">
        <v>160</v>
      </c>
      <c r="H779" s="210">
        <v>175.00200000000001</v>
      </c>
      <c r="I779" s="211"/>
      <c r="J779" s="212">
        <f>ROUND(I779*H779,2)</f>
        <v>0</v>
      </c>
      <c r="K779" s="208" t="s">
        <v>143</v>
      </c>
      <c r="L779" s="46"/>
      <c r="M779" s="213" t="s">
        <v>19</v>
      </c>
      <c r="N779" s="214" t="s">
        <v>42</v>
      </c>
      <c r="O779" s="86"/>
      <c r="P779" s="215">
        <f>O779*H779</f>
        <v>0</v>
      </c>
      <c r="Q779" s="215">
        <v>0.0088800000000000007</v>
      </c>
      <c r="R779" s="215">
        <f>Q779*H779</f>
        <v>1.5540177600000003</v>
      </c>
      <c r="S779" s="215">
        <v>0</v>
      </c>
      <c r="T779" s="216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17" t="s">
        <v>248</v>
      </c>
      <c r="AT779" s="217" t="s">
        <v>139</v>
      </c>
      <c r="AU779" s="217" t="s">
        <v>81</v>
      </c>
      <c r="AY779" s="19" t="s">
        <v>137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19" t="s">
        <v>79</v>
      </c>
      <c r="BK779" s="218">
        <f>ROUND(I779*H779,2)</f>
        <v>0</v>
      </c>
      <c r="BL779" s="19" t="s">
        <v>248</v>
      </c>
      <c r="BM779" s="217" t="s">
        <v>1399</v>
      </c>
    </row>
    <row r="780" s="2" customFormat="1">
      <c r="A780" s="40"/>
      <c r="B780" s="41"/>
      <c r="C780" s="42"/>
      <c r="D780" s="219" t="s">
        <v>146</v>
      </c>
      <c r="E780" s="42"/>
      <c r="F780" s="220" t="s">
        <v>1400</v>
      </c>
      <c r="G780" s="42"/>
      <c r="H780" s="42"/>
      <c r="I780" s="221"/>
      <c r="J780" s="42"/>
      <c r="K780" s="42"/>
      <c r="L780" s="46"/>
      <c r="M780" s="222"/>
      <c r="N780" s="223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9" t="s">
        <v>146</v>
      </c>
      <c r="AU780" s="19" t="s">
        <v>81</v>
      </c>
    </row>
    <row r="781" s="13" customFormat="1">
      <c r="A781" s="13"/>
      <c r="B781" s="224"/>
      <c r="C781" s="225"/>
      <c r="D781" s="226" t="s">
        <v>148</v>
      </c>
      <c r="E781" s="227" t="s">
        <v>19</v>
      </c>
      <c r="F781" s="228" t="s">
        <v>513</v>
      </c>
      <c r="G781" s="225"/>
      <c r="H781" s="227" t="s">
        <v>19</v>
      </c>
      <c r="I781" s="229"/>
      <c r="J781" s="225"/>
      <c r="K781" s="225"/>
      <c r="L781" s="230"/>
      <c r="M781" s="231"/>
      <c r="N781" s="232"/>
      <c r="O781" s="232"/>
      <c r="P781" s="232"/>
      <c r="Q781" s="232"/>
      <c r="R781" s="232"/>
      <c r="S781" s="232"/>
      <c r="T781" s="23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4" t="s">
        <v>148</v>
      </c>
      <c r="AU781" s="234" t="s">
        <v>81</v>
      </c>
      <c r="AV781" s="13" t="s">
        <v>79</v>
      </c>
      <c r="AW781" s="13" t="s">
        <v>33</v>
      </c>
      <c r="AX781" s="13" t="s">
        <v>71</v>
      </c>
      <c r="AY781" s="234" t="s">
        <v>137</v>
      </c>
    </row>
    <row r="782" s="14" customFormat="1">
      <c r="A782" s="14"/>
      <c r="B782" s="235"/>
      <c r="C782" s="236"/>
      <c r="D782" s="226" t="s">
        <v>148</v>
      </c>
      <c r="E782" s="237" t="s">
        <v>19</v>
      </c>
      <c r="F782" s="238" t="s">
        <v>1383</v>
      </c>
      <c r="G782" s="236"/>
      <c r="H782" s="239">
        <v>192.40199999999999</v>
      </c>
      <c r="I782" s="240"/>
      <c r="J782" s="236"/>
      <c r="K782" s="236"/>
      <c r="L782" s="241"/>
      <c r="M782" s="242"/>
      <c r="N782" s="243"/>
      <c r="O782" s="243"/>
      <c r="P782" s="243"/>
      <c r="Q782" s="243"/>
      <c r="R782" s="243"/>
      <c r="S782" s="243"/>
      <c r="T782" s="24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5" t="s">
        <v>148</v>
      </c>
      <c r="AU782" s="245" t="s">
        <v>81</v>
      </c>
      <c r="AV782" s="14" t="s">
        <v>81</v>
      </c>
      <c r="AW782" s="14" t="s">
        <v>33</v>
      </c>
      <c r="AX782" s="14" t="s">
        <v>71</v>
      </c>
      <c r="AY782" s="245" t="s">
        <v>137</v>
      </c>
    </row>
    <row r="783" s="14" customFormat="1">
      <c r="A783" s="14"/>
      <c r="B783" s="235"/>
      <c r="C783" s="236"/>
      <c r="D783" s="226" t="s">
        <v>148</v>
      </c>
      <c r="E783" s="237" t="s">
        <v>19</v>
      </c>
      <c r="F783" s="238" t="s">
        <v>1384</v>
      </c>
      <c r="G783" s="236"/>
      <c r="H783" s="239">
        <v>-17.399999999999999</v>
      </c>
      <c r="I783" s="240"/>
      <c r="J783" s="236"/>
      <c r="K783" s="236"/>
      <c r="L783" s="241"/>
      <c r="M783" s="242"/>
      <c r="N783" s="243"/>
      <c r="O783" s="243"/>
      <c r="P783" s="243"/>
      <c r="Q783" s="243"/>
      <c r="R783" s="243"/>
      <c r="S783" s="243"/>
      <c r="T783" s="24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5" t="s">
        <v>148</v>
      </c>
      <c r="AU783" s="245" t="s">
        <v>81</v>
      </c>
      <c r="AV783" s="14" t="s">
        <v>81</v>
      </c>
      <c r="AW783" s="14" t="s">
        <v>33</v>
      </c>
      <c r="AX783" s="14" t="s">
        <v>71</v>
      </c>
      <c r="AY783" s="245" t="s">
        <v>137</v>
      </c>
    </row>
    <row r="784" s="15" customFormat="1">
      <c r="A784" s="15"/>
      <c r="B784" s="256"/>
      <c r="C784" s="257"/>
      <c r="D784" s="226" t="s">
        <v>148</v>
      </c>
      <c r="E784" s="258" t="s">
        <v>19</v>
      </c>
      <c r="F784" s="259" t="s">
        <v>220</v>
      </c>
      <c r="G784" s="257"/>
      <c r="H784" s="260">
        <v>175.00199999999998</v>
      </c>
      <c r="I784" s="261"/>
      <c r="J784" s="257"/>
      <c r="K784" s="257"/>
      <c r="L784" s="262"/>
      <c r="M784" s="263"/>
      <c r="N784" s="264"/>
      <c r="O784" s="264"/>
      <c r="P784" s="264"/>
      <c r="Q784" s="264"/>
      <c r="R784" s="264"/>
      <c r="S784" s="264"/>
      <c r="T784" s="265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6" t="s">
        <v>148</v>
      </c>
      <c r="AU784" s="266" t="s">
        <v>81</v>
      </c>
      <c r="AV784" s="15" t="s">
        <v>144</v>
      </c>
      <c r="AW784" s="15" t="s">
        <v>33</v>
      </c>
      <c r="AX784" s="15" t="s">
        <v>79</v>
      </c>
      <c r="AY784" s="266" t="s">
        <v>137</v>
      </c>
    </row>
    <row r="785" s="2" customFormat="1" ht="24.15" customHeight="1">
      <c r="A785" s="40"/>
      <c r="B785" s="41"/>
      <c r="C785" s="246" t="s">
        <v>1401</v>
      </c>
      <c r="D785" s="246" t="s">
        <v>205</v>
      </c>
      <c r="E785" s="247" t="s">
        <v>1402</v>
      </c>
      <c r="F785" s="248" t="s">
        <v>1403</v>
      </c>
      <c r="G785" s="249" t="s">
        <v>160</v>
      </c>
      <c r="H785" s="250">
        <v>201.25200000000001</v>
      </c>
      <c r="I785" s="251"/>
      <c r="J785" s="252">
        <f>ROUND(I785*H785,2)</f>
        <v>0</v>
      </c>
      <c r="K785" s="248" t="s">
        <v>351</v>
      </c>
      <c r="L785" s="253"/>
      <c r="M785" s="254" t="s">
        <v>19</v>
      </c>
      <c r="N785" s="255" t="s">
        <v>42</v>
      </c>
      <c r="O785" s="86"/>
      <c r="P785" s="215">
        <f>O785*H785</f>
        <v>0</v>
      </c>
      <c r="Q785" s="215">
        <v>0.021999999999999999</v>
      </c>
      <c r="R785" s="215">
        <f>Q785*H785</f>
        <v>4.4275440000000001</v>
      </c>
      <c r="S785" s="215">
        <v>0</v>
      </c>
      <c r="T785" s="216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17" t="s">
        <v>348</v>
      </c>
      <c r="AT785" s="217" t="s">
        <v>205</v>
      </c>
      <c r="AU785" s="217" t="s">
        <v>81</v>
      </c>
      <c r="AY785" s="19" t="s">
        <v>137</v>
      </c>
      <c r="BE785" s="218">
        <f>IF(N785="základní",J785,0)</f>
        <v>0</v>
      </c>
      <c r="BF785" s="218">
        <f>IF(N785="snížená",J785,0)</f>
        <v>0</v>
      </c>
      <c r="BG785" s="218">
        <f>IF(N785="zákl. přenesená",J785,0)</f>
        <v>0</v>
      </c>
      <c r="BH785" s="218">
        <f>IF(N785="sníž. přenesená",J785,0)</f>
        <v>0</v>
      </c>
      <c r="BI785" s="218">
        <f>IF(N785="nulová",J785,0)</f>
        <v>0</v>
      </c>
      <c r="BJ785" s="19" t="s">
        <v>79</v>
      </c>
      <c r="BK785" s="218">
        <f>ROUND(I785*H785,2)</f>
        <v>0</v>
      </c>
      <c r="BL785" s="19" t="s">
        <v>248</v>
      </c>
      <c r="BM785" s="217" t="s">
        <v>1404</v>
      </c>
    </row>
    <row r="786" s="14" customFormat="1">
      <c r="A786" s="14"/>
      <c r="B786" s="235"/>
      <c r="C786" s="236"/>
      <c r="D786" s="226" t="s">
        <v>148</v>
      </c>
      <c r="E786" s="236"/>
      <c r="F786" s="238" t="s">
        <v>1405</v>
      </c>
      <c r="G786" s="236"/>
      <c r="H786" s="239">
        <v>201.25200000000001</v>
      </c>
      <c r="I786" s="240"/>
      <c r="J786" s="236"/>
      <c r="K786" s="236"/>
      <c r="L786" s="241"/>
      <c r="M786" s="242"/>
      <c r="N786" s="243"/>
      <c r="O786" s="243"/>
      <c r="P786" s="243"/>
      <c r="Q786" s="243"/>
      <c r="R786" s="243"/>
      <c r="S786" s="243"/>
      <c r="T786" s="24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5" t="s">
        <v>148</v>
      </c>
      <c r="AU786" s="245" t="s">
        <v>81</v>
      </c>
      <c r="AV786" s="14" t="s">
        <v>81</v>
      </c>
      <c r="AW786" s="14" t="s">
        <v>4</v>
      </c>
      <c r="AX786" s="14" t="s">
        <v>79</v>
      </c>
      <c r="AY786" s="245" t="s">
        <v>137</v>
      </c>
    </row>
    <row r="787" s="2" customFormat="1" ht="24.15" customHeight="1">
      <c r="A787" s="40"/>
      <c r="B787" s="41"/>
      <c r="C787" s="206" t="s">
        <v>1406</v>
      </c>
      <c r="D787" s="206" t="s">
        <v>139</v>
      </c>
      <c r="E787" s="207" t="s">
        <v>1407</v>
      </c>
      <c r="F787" s="208" t="s">
        <v>1408</v>
      </c>
      <c r="G787" s="209" t="s">
        <v>194</v>
      </c>
      <c r="H787" s="210">
        <v>6.0650000000000004</v>
      </c>
      <c r="I787" s="211"/>
      <c r="J787" s="212">
        <f>ROUND(I787*H787,2)</f>
        <v>0</v>
      </c>
      <c r="K787" s="208" t="s">
        <v>143</v>
      </c>
      <c r="L787" s="46"/>
      <c r="M787" s="213" t="s">
        <v>19</v>
      </c>
      <c r="N787" s="214" t="s">
        <v>42</v>
      </c>
      <c r="O787" s="86"/>
      <c r="P787" s="215">
        <f>O787*H787</f>
        <v>0</v>
      </c>
      <c r="Q787" s="215">
        <v>0</v>
      </c>
      <c r="R787" s="215">
        <f>Q787*H787</f>
        <v>0</v>
      </c>
      <c r="S787" s="215">
        <v>0</v>
      </c>
      <c r="T787" s="216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7" t="s">
        <v>248</v>
      </c>
      <c r="AT787" s="217" t="s">
        <v>139</v>
      </c>
      <c r="AU787" s="217" t="s">
        <v>81</v>
      </c>
      <c r="AY787" s="19" t="s">
        <v>137</v>
      </c>
      <c r="BE787" s="218">
        <f>IF(N787="základní",J787,0)</f>
        <v>0</v>
      </c>
      <c r="BF787" s="218">
        <f>IF(N787="snížená",J787,0)</f>
        <v>0</v>
      </c>
      <c r="BG787" s="218">
        <f>IF(N787="zákl. přenesená",J787,0)</f>
        <v>0</v>
      </c>
      <c r="BH787" s="218">
        <f>IF(N787="sníž. přenesená",J787,0)</f>
        <v>0</v>
      </c>
      <c r="BI787" s="218">
        <f>IF(N787="nulová",J787,0)</f>
        <v>0</v>
      </c>
      <c r="BJ787" s="19" t="s">
        <v>79</v>
      </c>
      <c r="BK787" s="218">
        <f>ROUND(I787*H787,2)</f>
        <v>0</v>
      </c>
      <c r="BL787" s="19" t="s">
        <v>248</v>
      </c>
      <c r="BM787" s="217" t="s">
        <v>1409</v>
      </c>
    </row>
    <row r="788" s="2" customFormat="1">
      <c r="A788" s="40"/>
      <c r="B788" s="41"/>
      <c r="C788" s="42"/>
      <c r="D788" s="219" t="s">
        <v>146</v>
      </c>
      <c r="E788" s="42"/>
      <c r="F788" s="220" t="s">
        <v>1410</v>
      </c>
      <c r="G788" s="42"/>
      <c r="H788" s="42"/>
      <c r="I788" s="221"/>
      <c r="J788" s="42"/>
      <c r="K788" s="42"/>
      <c r="L788" s="46"/>
      <c r="M788" s="222"/>
      <c r="N788" s="223"/>
      <c r="O788" s="86"/>
      <c r="P788" s="86"/>
      <c r="Q788" s="86"/>
      <c r="R788" s="86"/>
      <c r="S788" s="86"/>
      <c r="T788" s="87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T788" s="19" t="s">
        <v>146</v>
      </c>
      <c r="AU788" s="19" t="s">
        <v>81</v>
      </c>
    </row>
    <row r="789" s="2" customFormat="1" ht="37.8" customHeight="1">
      <c r="A789" s="40"/>
      <c r="B789" s="41"/>
      <c r="C789" s="206" t="s">
        <v>1411</v>
      </c>
      <c r="D789" s="206" t="s">
        <v>139</v>
      </c>
      <c r="E789" s="207" t="s">
        <v>1412</v>
      </c>
      <c r="F789" s="208" t="s">
        <v>1413</v>
      </c>
      <c r="G789" s="209" t="s">
        <v>194</v>
      </c>
      <c r="H789" s="210">
        <v>6.0650000000000004</v>
      </c>
      <c r="I789" s="211"/>
      <c r="J789" s="212">
        <f>ROUND(I789*H789,2)</f>
        <v>0</v>
      </c>
      <c r="K789" s="208" t="s">
        <v>143</v>
      </c>
      <c r="L789" s="46"/>
      <c r="M789" s="213" t="s">
        <v>19</v>
      </c>
      <c r="N789" s="214" t="s">
        <v>42</v>
      </c>
      <c r="O789" s="86"/>
      <c r="P789" s="215">
        <f>O789*H789</f>
        <v>0</v>
      </c>
      <c r="Q789" s="215">
        <v>0</v>
      </c>
      <c r="R789" s="215">
        <f>Q789*H789</f>
        <v>0</v>
      </c>
      <c r="S789" s="215">
        <v>0</v>
      </c>
      <c r="T789" s="216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7" t="s">
        <v>248</v>
      </c>
      <c r="AT789" s="217" t="s">
        <v>139</v>
      </c>
      <c r="AU789" s="217" t="s">
        <v>81</v>
      </c>
      <c r="AY789" s="19" t="s">
        <v>137</v>
      </c>
      <c r="BE789" s="218">
        <f>IF(N789="základní",J789,0)</f>
        <v>0</v>
      </c>
      <c r="BF789" s="218">
        <f>IF(N789="snížená",J789,0)</f>
        <v>0</v>
      </c>
      <c r="BG789" s="218">
        <f>IF(N789="zákl. přenesená",J789,0)</f>
        <v>0</v>
      </c>
      <c r="BH789" s="218">
        <f>IF(N789="sníž. přenesená",J789,0)</f>
        <v>0</v>
      </c>
      <c r="BI789" s="218">
        <f>IF(N789="nulová",J789,0)</f>
        <v>0</v>
      </c>
      <c r="BJ789" s="19" t="s">
        <v>79</v>
      </c>
      <c r="BK789" s="218">
        <f>ROUND(I789*H789,2)</f>
        <v>0</v>
      </c>
      <c r="BL789" s="19" t="s">
        <v>248</v>
      </c>
      <c r="BM789" s="217" t="s">
        <v>1414</v>
      </c>
    </row>
    <row r="790" s="2" customFormat="1">
      <c r="A790" s="40"/>
      <c r="B790" s="41"/>
      <c r="C790" s="42"/>
      <c r="D790" s="219" t="s">
        <v>146</v>
      </c>
      <c r="E790" s="42"/>
      <c r="F790" s="220" t="s">
        <v>1415</v>
      </c>
      <c r="G790" s="42"/>
      <c r="H790" s="42"/>
      <c r="I790" s="221"/>
      <c r="J790" s="42"/>
      <c r="K790" s="42"/>
      <c r="L790" s="46"/>
      <c r="M790" s="222"/>
      <c r="N790" s="223"/>
      <c r="O790" s="86"/>
      <c r="P790" s="86"/>
      <c r="Q790" s="86"/>
      <c r="R790" s="86"/>
      <c r="S790" s="86"/>
      <c r="T790" s="87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9" t="s">
        <v>146</v>
      </c>
      <c r="AU790" s="19" t="s">
        <v>81</v>
      </c>
    </row>
    <row r="791" s="2" customFormat="1" ht="37.8" customHeight="1">
      <c r="A791" s="40"/>
      <c r="B791" s="41"/>
      <c r="C791" s="206" t="s">
        <v>1416</v>
      </c>
      <c r="D791" s="206" t="s">
        <v>139</v>
      </c>
      <c r="E791" s="207" t="s">
        <v>1417</v>
      </c>
      <c r="F791" s="208" t="s">
        <v>1418</v>
      </c>
      <c r="G791" s="209" t="s">
        <v>194</v>
      </c>
      <c r="H791" s="210">
        <v>121.3</v>
      </c>
      <c r="I791" s="211"/>
      <c r="J791" s="212">
        <f>ROUND(I791*H791,2)</f>
        <v>0</v>
      </c>
      <c r="K791" s="208" t="s">
        <v>143</v>
      </c>
      <c r="L791" s="46"/>
      <c r="M791" s="213" t="s">
        <v>19</v>
      </c>
      <c r="N791" s="214" t="s">
        <v>42</v>
      </c>
      <c r="O791" s="86"/>
      <c r="P791" s="215">
        <f>O791*H791</f>
        <v>0</v>
      </c>
      <c r="Q791" s="215">
        <v>0</v>
      </c>
      <c r="R791" s="215">
        <f>Q791*H791</f>
        <v>0</v>
      </c>
      <c r="S791" s="215">
        <v>0</v>
      </c>
      <c r="T791" s="216">
        <f>S791*H791</f>
        <v>0</v>
      </c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R791" s="217" t="s">
        <v>248</v>
      </c>
      <c r="AT791" s="217" t="s">
        <v>139</v>
      </c>
      <c r="AU791" s="217" t="s">
        <v>81</v>
      </c>
      <c r="AY791" s="19" t="s">
        <v>137</v>
      </c>
      <c r="BE791" s="218">
        <f>IF(N791="základní",J791,0)</f>
        <v>0</v>
      </c>
      <c r="BF791" s="218">
        <f>IF(N791="snížená",J791,0)</f>
        <v>0</v>
      </c>
      <c r="BG791" s="218">
        <f>IF(N791="zákl. přenesená",J791,0)</f>
        <v>0</v>
      </c>
      <c r="BH791" s="218">
        <f>IF(N791="sníž. přenesená",J791,0)</f>
        <v>0</v>
      </c>
      <c r="BI791" s="218">
        <f>IF(N791="nulová",J791,0)</f>
        <v>0</v>
      </c>
      <c r="BJ791" s="19" t="s">
        <v>79</v>
      </c>
      <c r="BK791" s="218">
        <f>ROUND(I791*H791,2)</f>
        <v>0</v>
      </c>
      <c r="BL791" s="19" t="s">
        <v>248</v>
      </c>
      <c r="BM791" s="217" t="s">
        <v>1419</v>
      </c>
    </row>
    <row r="792" s="2" customFormat="1">
      <c r="A792" s="40"/>
      <c r="B792" s="41"/>
      <c r="C792" s="42"/>
      <c r="D792" s="219" t="s">
        <v>146</v>
      </c>
      <c r="E792" s="42"/>
      <c r="F792" s="220" t="s">
        <v>1420</v>
      </c>
      <c r="G792" s="42"/>
      <c r="H792" s="42"/>
      <c r="I792" s="221"/>
      <c r="J792" s="42"/>
      <c r="K792" s="42"/>
      <c r="L792" s="46"/>
      <c r="M792" s="222"/>
      <c r="N792" s="223"/>
      <c r="O792" s="86"/>
      <c r="P792" s="86"/>
      <c r="Q792" s="86"/>
      <c r="R792" s="86"/>
      <c r="S792" s="86"/>
      <c r="T792" s="87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T792" s="19" t="s">
        <v>146</v>
      </c>
      <c r="AU792" s="19" t="s">
        <v>81</v>
      </c>
    </row>
    <row r="793" s="14" customFormat="1">
      <c r="A793" s="14"/>
      <c r="B793" s="235"/>
      <c r="C793" s="236"/>
      <c r="D793" s="226" t="s">
        <v>148</v>
      </c>
      <c r="E793" s="236"/>
      <c r="F793" s="238" t="s">
        <v>1421</v>
      </c>
      <c r="G793" s="236"/>
      <c r="H793" s="239">
        <v>121.3</v>
      </c>
      <c r="I793" s="240"/>
      <c r="J793" s="236"/>
      <c r="K793" s="236"/>
      <c r="L793" s="241"/>
      <c r="M793" s="242"/>
      <c r="N793" s="243"/>
      <c r="O793" s="243"/>
      <c r="P793" s="243"/>
      <c r="Q793" s="243"/>
      <c r="R793" s="243"/>
      <c r="S793" s="243"/>
      <c r="T793" s="24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5" t="s">
        <v>148</v>
      </c>
      <c r="AU793" s="245" t="s">
        <v>81</v>
      </c>
      <c r="AV793" s="14" t="s">
        <v>81</v>
      </c>
      <c r="AW793" s="14" t="s">
        <v>4</v>
      </c>
      <c r="AX793" s="14" t="s">
        <v>79</v>
      </c>
      <c r="AY793" s="245" t="s">
        <v>137</v>
      </c>
    </row>
    <row r="794" s="12" customFormat="1" ht="22.8" customHeight="1">
      <c r="A794" s="12"/>
      <c r="B794" s="190"/>
      <c r="C794" s="191"/>
      <c r="D794" s="192" t="s">
        <v>70</v>
      </c>
      <c r="E794" s="204" t="s">
        <v>1422</v>
      </c>
      <c r="F794" s="204" t="s">
        <v>1423</v>
      </c>
      <c r="G794" s="191"/>
      <c r="H794" s="191"/>
      <c r="I794" s="194"/>
      <c r="J794" s="205">
        <f>BK794</f>
        <v>0</v>
      </c>
      <c r="K794" s="191"/>
      <c r="L794" s="196"/>
      <c r="M794" s="197"/>
      <c r="N794" s="198"/>
      <c r="O794" s="198"/>
      <c r="P794" s="199">
        <f>SUM(P795:P810)</f>
        <v>0</v>
      </c>
      <c r="Q794" s="198"/>
      <c r="R794" s="199">
        <f>SUM(R795:R810)</f>
        <v>0.0064343500000000001</v>
      </c>
      <c r="S794" s="198"/>
      <c r="T794" s="200">
        <f>SUM(T795:T810)</f>
        <v>0</v>
      </c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R794" s="201" t="s">
        <v>81</v>
      </c>
      <c r="AT794" s="202" t="s">
        <v>70</v>
      </c>
      <c r="AU794" s="202" t="s">
        <v>79</v>
      </c>
      <c r="AY794" s="201" t="s">
        <v>137</v>
      </c>
      <c r="BK794" s="203">
        <f>SUM(BK795:BK810)</f>
        <v>0</v>
      </c>
    </row>
    <row r="795" s="2" customFormat="1" ht="24.15" customHeight="1">
      <c r="A795" s="40"/>
      <c r="B795" s="41"/>
      <c r="C795" s="206" t="s">
        <v>1424</v>
      </c>
      <c r="D795" s="206" t="s">
        <v>139</v>
      </c>
      <c r="E795" s="207" t="s">
        <v>1425</v>
      </c>
      <c r="F795" s="208" t="s">
        <v>1426</v>
      </c>
      <c r="G795" s="209" t="s">
        <v>160</v>
      </c>
      <c r="H795" s="210">
        <v>6.7729999999999997</v>
      </c>
      <c r="I795" s="211"/>
      <c r="J795" s="212">
        <f>ROUND(I795*H795,2)</f>
        <v>0</v>
      </c>
      <c r="K795" s="208" t="s">
        <v>143</v>
      </c>
      <c r="L795" s="46"/>
      <c r="M795" s="213" t="s">
        <v>19</v>
      </c>
      <c r="N795" s="214" t="s">
        <v>42</v>
      </c>
      <c r="O795" s="86"/>
      <c r="P795" s="215">
        <f>O795*H795</f>
        <v>0</v>
      </c>
      <c r="Q795" s="215">
        <v>0.00029</v>
      </c>
      <c r="R795" s="215">
        <f>Q795*H795</f>
        <v>0.0019641699999999999</v>
      </c>
      <c r="S795" s="215">
        <v>0</v>
      </c>
      <c r="T795" s="216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17" t="s">
        <v>248</v>
      </c>
      <c r="AT795" s="217" t="s">
        <v>139</v>
      </c>
      <c r="AU795" s="217" t="s">
        <v>81</v>
      </c>
      <c r="AY795" s="19" t="s">
        <v>137</v>
      </c>
      <c r="BE795" s="218">
        <f>IF(N795="základní",J795,0)</f>
        <v>0</v>
      </c>
      <c r="BF795" s="218">
        <f>IF(N795="snížená",J795,0)</f>
        <v>0</v>
      </c>
      <c r="BG795" s="218">
        <f>IF(N795="zákl. přenesená",J795,0)</f>
        <v>0</v>
      </c>
      <c r="BH795" s="218">
        <f>IF(N795="sníž. přenesená",J795,0)</f>
        <v>0</v>
      </c>
      <c r="BI795" s="218">
        <f>IF(N795="nulová",J795,0)</f>
        <v>0</v>
      </c>
      <c r="BJ795" s="19" t="s">
        <v>79</v>
      </c>
      <c r="BK795" s="218">
        <f>ROUND(I795*H795,2)</f>
        <v>0</v>
      </c>
      <c r="BL795" s="19" t="s">
        <v>248</v>
      </c>
      <c r="BM795" s="217" t="s">
        <v>1427</v>
      </c>
    </row>
    <row r="796" s="2" customFormat="1">
      <c r="A796" s="40"/>
      <c r="B796" s="41"/>
      <c r="C796" s="42"/>
      <c r="D796" s="219" t="s">
        <v>146</v>
      </c>
      <c r="E796" s="42"/>
      <c r="F796" s="220" t="s">
        <v>1428</v>
      </c>
      <c r="G796" s="42"/>
      <c r="H796" s="42"/>
      <c r="I796" s="221"/>
      <c r="J796" s="42"/>
      <c r="K796" s="42"/>
      <c r="L796" s="46"/>
      <c r="M796" s="222"/>
      <c r="N796" s="223"/>
      <c r="O796" s="86"/>
      <c r="P796" s="86"/>
      <c r="Q796" s="86"/>
      <c r="R796" s="86"/>
      <c r="S796" s="86"/>
      <c r="T796" s="87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9" t="s">
        <v>146</v>
      </c>
      <c r="AU796" s="19" t="s">
        <v>81</v>
      </c>
    </row>
    <row r="797" s="13" customFormat="1">
      <c r="A797" s="13"/>
      <c r="B797" s="224"/>
      <c r="C797" s="225"/>
      <c r="D797" s="226" t="s">
        <v>148</v>
      </c>
      <c r="E797" s="227" t="s">
        <v>19</v>
      </c>
      <c r="F797" s="228" t="s">
        <v>513</v>
      </c>
      <c r="G797" s="225"/>
      <c r="H797" s="227" t="s">
        <v>19</v>
      </c>
      <c r="I797" s="229"/>
      <c r="J797" s="225"/>
      <c r="K797" s="225"/>
      <c r="L797" s="230"/>
      <c r="M797" s="231"/>
      <c r="N797" s="232"/>
      <c r="O797" s="232"/>
      <c r="P797" s="232"/>
      <c r="Q797" s="232"/>
      <c r="R797" s="232"/>
      <c r="S797" s="232"/>
      <c r="T797" s="23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4" t="s">
        <v>148</v>
      </c>
      <c r="AU797" s="234" t="s">
        <v>81</v>
      </c>
      <c r="AV797" s="13" t="s">
        <v>79</v>
      </c>
      <c r="AW797" s="13" t="s">
        <v>33</v>
      </c>
      <c r="AX797" s="13" t="s">
        <v>71</v>
      </c>
      <c r="AY797" s="234" t="s">
        <v>137</v>
      </c>
    </row>
    <row r="798" s="13" customFormat="1">
      <c r="A798" s="13"/>
      <c r="B798" s="224"/>
      <c r="C798" s="225"/>
      <c r="D798" s="226" t="s">
        <v>148</v>
      </c>
      <c r="E798" s="227" t="s">
        <v>19</v>
      </c>
      <c r="F798" s="228" t="s">
        <v>820</v>
      </c>
      <c r="G798" s="225"/>
      <c r="H798" s="227" t="s">
        <v>19</v>
      </c>
      <c r="I798" s="229"/>
      <c r="J798" s="225"/>
      <c r="K798" s="225"/>
      <c r="L798" s="230"/>
      <c r="M798" s="231"/>
      <c r="N798" s="232"/>
      <c r="O798" s="232"/>
      <c r="P798" s="232"/>
      <c r="Q798" s="232"/>
      <c r="R798" s="232"/>
      <c r="S798" s="232"/>
      <c r="T798" s="23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4" t="s">
        <v>148</v>
      </c>
      <c r="AU798" s="234" t="s">
        <v>81</v>
      </c>
      <c r="AV798" s="13" t="s">
        <v>79</v>
      </c>
      <c r="AW798" s="13" t="s">
        <v>33</v>
      </c>
      <c r="AX798" s="13" t="s">
        <v>71</v>
      </c>
      <c r="AY798" s="234" t="s">
        <v>137</v>
      </c>
    </row>
    <row r="799" s="14" customFormat="1">
      <c r="A799" s="14"/>
      <c r="B799" s="235"/>
      <c r="C799" s="236"/>
      <c r="D799" s="226" t="s">
        <v>148</v>
      </c>
      <c r="E799" s="237" t="s">
        <v>19</v>
      </c>
      <c r="F799" s="238" t="s">
        <v>1429</v>
      </c>
      <c r="G799" s="236"/>
      <c r="H799" s="239">
        <v>3.7490000000000001</v>
      </c>
      <c r="I799" s="240"/>
      <c r="J799" s="236"/>
      <c r="K799" s="236"/>
      <c r="L799" s="241"/>
      <c r="M799" s="242"/>
      <c r="N799" s="243"/>
      <c r="O799" s="243"/>
      <c r="P799" s="243"/>
      <c r="Q799" s="243"/>
      <c r="R799" s="243"/>
      <c r="S799" s="243"/>
      <c r="T799" s="24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5" t="s">
        <v>148</v>
      </c>
      <c r="AU799" s="245" t="s">
        <v>81</v>
      </c>
      <c r="AV799" s="14" t="s">
        <v>81</v>
      </c>
      <c r="AW799" s="14" t="s">
        <v>33</v>
      </c>
      <c r="AX799" s="14" t="s">
        <v>71</v>
      </c>
      <c r="AY799" s="245" t="s">
        <v>137</v>
      </c>
    </row>
    <row r="800" s="13" customFormat="1">
      <c r="A800" s="13"/>
      <c r="B800" s="224"/>
      <c r="C800" s="225"/>
      <c r="D800" s="226" t="s">
        <v>148</v>
      </c>
      <c r="E800" s="227" t="s">
        <v>19</v>
      </c>
      <c r="F800" s="228" t="s">
        <v>526</v>
      </c>
      <c r="G800" s="225"/>
      <c r="H800" s="227" t="s">
        <v>19</v>
      </c>
      <c r="I800" s="229"/>
      <c r="J800" s="225"/>
      <c r="K800" s="225"/>
      <c r="L800" s="230"/>
      <c r="M800" s="231"/>
      <c r="N800" s="232"/>
      <c r="O800" s="232"/>
      <c r="P800" s="232"/>
      <c r="Q800" s="232"/>
      <c r="R800" s="232"/>
      <c r="S800" s="232"/>
      <c r="T800" s="23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4" t="s">
        <v>148</v>
      </c>
      <c r="AU800" s="234" t="s">
        <v>81</v>
      </c>
      <c r="AV800" s="13" t="s">
        <v>79</v>
      </c>
      <c r="AW800" s="13" t="s">
        <v>33</v>
      </c>
      <c r="AX800" s="13" t="s">
        <v>71</v>
      </c>
      <c r="AY800" s="234" t="s">
        <v>137</v>
      </c>
    </row>
    <row r="801" s="14" customFormat="1">
      <c r="A801" s="14"/>
      <c r="B801" s="235"/>
      <c r="C801" s="236"/>
      <c r="D801" s="226" t="s">
        <v>148</v>
      </c>
      <c r="E801" s="237" t="s">
        <v>19</v>
      </c>
      <c r="F801" s="238" t="s">
        <v>1430</v>
      </c>
      <c r="G801" s="236"/>
      <c r="H801" s="239">
        <v>3.024</v>
      </c>
      <c r="I801" s="240"/>
      <c r="J801" s="236"/>
      <c r="K801" s="236"/>
      <c r="L801" s="241"/>
      <c r="M801" s="242"/>
      <c r="N801" s="243"/>
      <c r="O801" s="243"/>
      <c r="P801" s="243"/>
      <c r="Q801" s="243"/>
      <c r="R801" s="243"/>
      <c r="S801" s="243"/>
      <c r="T801" s="24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5" t="s">
        <v>148</v>
      </c>
      <c r="AU801" s="245" t="s">
        <v>81</v>
      </c>
      <c r="AV801" s="14" t="s">
        <v>81</v>
      </c>
      <c r="AW801" s="14" t="s">
        <v>33</v>
      </c>
      <c r="AX801" s="14" t="s">
        <v>71</v>
      </c>
      <c r="AY801" s="245" t="s">
        <v>137</v>
      </c>
    </row>
    <row r="802" s="15" customFormat="1">
      <c r="A802" s="15"/>
      <c r="B802" s="256"/>
      <c r="C802" s="257"/>
      <c r="D802" s="226" t="s">
        <v>148</v>
      </c>
      <c r="E802" s="258" t="s">
        <v>19</v>
      </c>
      <c r="F802" s="259" t="s">
        <v>220</v>
      </c>
      <c r="G802" s="257"/>
      <c r="H802" s="260">
        <v>6.7729999999999997</v>
      </c>
      <c r="I802" s="261"/>
      <c r="J802" s="257"/>
      <c r="K802" s="257"/>
      <c r="L802" s="262"/>
      <c r="M802" s="263"/>
      <c r="N802" s="264"/>
      <c r="O802" s="264"/>
      <c r="P802" s="264"/>
      <c r="Q802" s="264"/>
      <c r="R802" s="264"/>
      <c r="S802" s="264"/>
      <c r="T802" s="26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6" t="s">
        <v>148</v>
      </c>
      <c r="AU802" s="266" t="s">
        <v>81</v>
      </c>
      <c r="AV802" s="15" t="s">
        <v>144</v>
      </c>
      <c r="AW802" s="15" t="s">
        <v>33</v>
      </c>
      <c r="AX802" s="15" t="s">
        <v>79</v>
      </c>
      <c r="AY802" s="266" t="s">
        <v>137</v>
      </c>
    </row>
    <row r="803" s="2" customFormat="1" ht="16.5" customHeight="1">
      <c r="A803" s="40"/>
      <c r="B803" s="41"/>
      <c r="C803" s="206" t="s">
        <v>1431</v>
      </c>
      <c r="D803" s="206" t="s">
        <v>139</v>
      </c>
      <c r="E803" s="207" t="s">
        <v>1432</v>
      </c>
      <c r="F803" s="208" t="s">
        <v>1433</v>
      </c>
      <c r="G803" s="209" t="s">
        <v>160</v>
      </c>
      <c r="H803" s="210">
        <v>6.7729999999999997</v>
      </c>
      <c r="I803" s="211"/>
      <c r="J803" s="212">
        <f>ROUND(I803*H803,2)</f>
        <v>0</v>
      </c>
      <c r="K803" s="208" t="s">
        <v>143</v>
      </c>
      <c r="L803" s="46"/>
      <c r="M803" s="213" t="s">
        <v>19</v>
      </c>
      <c r="N803" s="214" t="s">
        <v>42</v>
      </c>
      <c r="O803" s="86"/>
      <c r="P803" s="215">
        <f>O803*H803</f>
        <v>0</v>
      </c>
      <c r="Q803" s="215">
        <v>0.00066</v>
      </c>
      <c r="R803" s="215">
        <f>Q803*H803</f>
        <v>0.0044701799999999998</v>
      </c>
      <c r="S803" s="215">
        <v>0</v>
      </c>
      <c r="T803" s="216">
        <f>S803*H803</f>
        <v>0</v>
      </c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R803" s="217" t="s">
        <v>248</v>
      </c>
      <c r="AT803" s="217" t="s">
        <v>139</v>
      </c>
      <c r="AU803" s="217" t="s">
        <v>81</v>
      </c>
      <c r="AY803" s="19" t="s">
        <v>137</v>
      </c>
      <c r="BE803" s="218">
        <f>IF(N803="základní",J803,0)</f>
        <v>0</v>
      </c>
      <c r="BF803" s="218">
        <f>IF(N803="snížená",J803,0)</f>
        <v>0</v>
      </c>
      <c r="BG803" s="218">
        <f>IF(N803="zákl. přenesená",J803,0)</f>
        <v>0</v>
      </c>
      <c r="BH803" s="218">
        <f>IF(N803="sníž. přenesená",J803,0)</f>
        <v>0</v>
      </c>
      <c r="BI803" s="218">
        <f>IF(N803="nulová",J803,0)</f>
        <v>0</v>
      </c>
      <c r="BJ803" s="19" t="s">
        <v>79</v>
      </c>
      <c r="BK803" s="218">
        <f>ROUND(I803*H803,2)</f>
        <v>0</v>
      </c>
      <c r="BL803" s="19" t="s">
        <v>248</v>
      </c>
      <c r="BM803" s="217" t="s">
        <v>1434</v>
      </c>
    </row>
    <row r="804" s="2" customFormat="1">
      <c r="A804" s="40"/>
      <c r="B804" s="41"/>
      <c r="C804" s="42"/>
      <c r="D804" s="219" t="s">
        <v>146</v>
      </c>
      <c r="E804" s="42"/>
      <c r="F804" s="220" t="s">
        <v>1435</v>
      </c>
      <c r="G804" s="42"/>
      <c r="H804" s="42"/>
      <c r="I804" s="221"/>
      <c r="J804" s="42"/>
      <c r="K804" s="42"/>
      <c r="L804" s="46"/>
      <c r="M804" s="222"/>
      <c r="N804" s="223"/>
      <c r="O804" s="86"/>
      <c r="P804" s="86"/>
      <c r="Q804" s="86"/>
      <c r="R804" s="86"/>
      <c r="S804" s="86"/>
      <c r="T804" s="87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T804" s="19" t="s">
        <v>146</v>
      </c>
      <c r="AU804" s="19" t="s">
        <v>81</v>
      </c>
    </row>
    <row r="805" s="13" customFormat="1">
      <c r="A805" s="13"/>
      <c r="B805" s="224"/>
      <c r="C805" s="225"/>
      <c r="D805" s="226" t="s">
        <v>148</v>
      </c>
      <c r="E805" s="227" t="s">
        <v>19</v>
      </c>
      <c r="F805" s="228" t="s">
        <v>513</v>
      </c>
      <c r="G805" s="225"/>
      <c r="H805" s="227" t="s">
        <v>19</v>
      </c>
      <c r="I805" s="229"/>
      <c r="J805" s="225"/>
      <c r="K805" s="225"/>
      <c r="L805" s="230"/>
      <c r="M805" s="231"/>
      <c r="N805" s="232"/>
      <c r="O805" s="232"/>
      <c r="P805" s="232"/>
      <c r="Q805" s="232"/>
      <c r="R805" s="232"/>
      <c r="S805" s="232"/>
      <c r="T805" s="23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4" t="s">
        <v>148</v>
      </c>
      <c r="AU805" s="234" t="s">
        <v>81</v>
      </c>
      <c r="AV805" s="13" t="s">
        <v>79</v>
      </c>
      <c r="AW805" s="13" t="s">
        <v>33</v>
      </c>
      <c r="AX805" s="13" t="s">
        <v>71</v>
      </c>
      <c r="AY805" s="234" t="s">
        <v>137</v>
      </c>
    </row>
    <row r="806" s="13" customFormat="1">
      <c r="A806" s="13"/>
      <c r="B806" s="224"/>
      <c r="C806" s="225"/>
      <c r="D806" s="226" t="s">
        <v>148</v>
      </c>
      <c r="E806" s="227" t="s">
        <v>19</v>
      </c>
      <c r="F806" s="228" t="s">
        <v>820</v>
      </c>
      <c r="G806" s="225"/>
      <c r="H806" s="227" t="s">
        <v>19</v>
      </c>
      <c r="I806" s="229"/>
      <c r="J806" s="225"/>
      <c r="K806" s="225"/>
      <c r="L806" s="230"/>
      <c r="M806" s="231"/>
      <c r="N806" s="232"/>
      <c r="O806" s="232"/>
      <c r="P806" s="232"/>
      <c r="Q806" s="232"/>
      <c r="R806" s="232"/>
      <c r="S806" s="232"/>
      <c r="T806" s="23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4" t="s">
        <v>148</v>
      </c>
      <c r="AU806" s="234" t="s">
        <v>81</v>
      </c>
      <c r="AV806" s="13" t="s">
        <v>79</v>
      </c>
      <c r="AW806" s="13" t="s">
        <v>33</v>
      </c>
      <c r="AX806" s="13" t="s">
        <v>71</v>
      </c>
      <c r="AY806" s="234" t="s">
        <v>137</v>
      </c>
    </row>
    <row r="807" s="14" customFormat="1">
      <c r="A807" s="14"/>
      <c r="B807" s="235"/>
      <c r="C807" s="236"/>
      <c r="D807" s="226" t="s">
        <v>148</v>
      </c>
      <c r="E807" s="237" t="s">
        <v>19</v>
      </c>
      <c r="F807" s="238" t="s">
        <v>1429</v>
      </c>
      <c r="G807" s="236"/>
      <c r="H807" s="239">
        <v>3.7490000000000001</v>
      </c>
      <c r="I807" s="240"/>
      <c r="J807" s="236"/>
      <c r="K807" s="236"/>
      <c r="L807" s="241"/>
      <c r="M807" s="242"/>
      <c r="N807" s="243"/>
      <c r="O807" s="243"/>
      <c r="P807" s="243"/>
      <c r="Q807" s="243"/>
      <c r="R807" s="243"/>
      <c r="S807" s="243"/>
      <c r="T807" s="24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5" t="s">
        <v>148</v>
      </c>
      <c r="AU807" s="245" t="s">
        <v>81</v>
      </c>
      <c r="AV807" s="14" t="s">
        <v>81</v>
      </c>
      <c r="AW807" s="14" t="s">
        <v>33</v>
      </c>
      <c r="AX807" s="14" t="s">
        <v>71</v>
      </c>
      <c r="AY807" s="245" t="s">
        <v>137</v>
      </c>
    </row>
    <row r="808" s="13" customFormat="1">
      <c r="A808" s="13"/>
      <c r="B808" s="224"/>
      <c r="C808" s="225"/>
      <c r="D808" s="226" t="s">
        <v>148</v>
      </c>
      <c r="E808" s="227" t="s">
        <v>19</v>
      </c>
      <c r="F808" s="228" t="s">
        <v>526</v>
      </c>
      <c r="G808" s="225"/>
      <c r="H808" s="227" t="s">
        <v>19</v>
      </c>
      <c r="I808" s="229"/>
      <c r="J808" s="225"/>
      <c r="K808" s="225"/>
      <c r="L808" s="230"/>
      <c r="M808" s="231"/>
      <c r="N808" s="232"/>
      <c r="O808" s="232"/>
      <c r="P808" s="232"/>
      <c r="Q808" s="232"/>
      <c r="R808" s="232"/>
      <c r="S808" s="232"/>
      <c r="T808" s="23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4" t="s">
        <v>148</v>
      </c>
      <c r="AU808" s="234" t="s">
        <v>81</v>
      </c>
      <c r="AV808" s="13" t="s">
        <v>79</v>
      </c>
      <c r="AW808" s="13" t="s">
        <v>33</v>
      </c>
      <c r="AX808" s="13" t="s">
        <v>71</v>
      </c>
      <c r="AY808" s="234" t="s">
        <v>137</v>
      </c>
    </row>
    <row r="809" s="14" customFormat="1">
      <c r="A809" s="14"/>
      <c r="B809" s="235"/>
      <c r="C809" s="236"/>
      <c r="D809" s="226" t="s">
        <v>148</v>
      </c>
      <c r="E809" s="237" t="s">
        <v>19</v>
      </c>
      <c r="F809" s="238" t="s">
        <v>1430</v>
      </c>
      <c r="G809" s="236"/>
      <c r="H809" s="239">
        <v>3.024</v>
      </c>
      <c r="I809" s="240"/>
      <c r="J809" s="236"/>
      <c r="K809" s="236"/>
      <c r="L809" s="241"/>
      <c r="M809" s="242"/>
      <c r="N809" s="243"/>
      <c r="O809" s="243"/>
      <c r="P809" s="243"/>
      <c r="Q809" s="243"/>
      <c r="R809" s="243"/>
      <c r="S809" s="243"/>
      <c r="T809" s="24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5" t="s">
        <v>148</v>
      </c>
      <c r="AU809" s="245" t="s">
        <v>81</v>
      </c>
      <c r="AV809" s="14" t="s">
        <v>81</v>
      </c>
      <c r="AW809" s="14" t="s">
        <v>33</v>
      </c>
      <c r="AX809" s="14" t="s">
        <v>71</v>
      </c>
      <c r="AY809" s="245" t="s">
        <v>137</v>
      </c>
    </row>
    <row r="810" s="15" customFormat="1">
      <c r="A810" s="15"/>
      <c r="B810" s="256"/>
      <c r="C810" s="257"/>
      <c r="D810" s="226" t="s">
        <v>148</v>
      </c>
      <c r="E810" s="258" t="s">
        <v>19</v>
      </c>
      <c r="F810" s="259" t="s">
        <v>220</v>
      </c>
      <c r="G810" s="257"/>
      <c r="H810" s="260">
        <v>6.7729999999999997</v>
      </c>
      <c r="I810" s="261"/>
      <c r="J810" s="257"/>
      <c r="K810" s="257"/>
      <c r="L810" s="262"/>
      <c r="M810" s="263"/>
      <c r="N810" s="264"/>
      <c r="O810" s="264"/>
      <c r="P810" s="264"/>
      <c r="Q810" s="264"/>
      <c r="R810" s="264"/>
      <c r="S810" s="264"/>
      <c r="T810" s="26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66" t="s">
        <v>148</v>
      </c>
      <c r="AU810" s="266" t="s">
        <v>81</v>
      </c>
      <c r="AV810" s="15" t="s">
        <v>144</v>
      </c>
      <c r="AW810" s="15" t="s">
        <v>33</v>
      </c>
      <c r="AX810" s="15" t="s">
        <v>79</v>
      </c>
      <c r="AY810" s="266" t="s">
        <v>137</v>
      </c>
    </row>
    <row r="811" s="12" customFormat="1" ht="22.8" customHeight="1">
      <c r="A811" s="12"/>
      <c r="B811" s="190"/>
      <c r="C811" s="191"/>
      <c r="D811" s="192" t="s">
        <v>70</v>
      </c>
      <c r="E811" s="204" t="s">
        <v>1436</v>
      </c>
      <c r="F811" s="204" t="s">
        <v>1437</v>
      </c>
      <c r="G811" s="191"/>
      <c r="H811" s="191"/>
      <c r="I811" s="194"/>
      <c r="J811" s="205">
        <f>BK811</f>
        <v>0</v>
      </c>
      <c r="K811" s="191"/>
      <c r="L811" s="196"/>
      <c r="M811" s="197"/>
      <c r="N811" s="198"/>
      <c r="O811" s="198"/>
      <c r="P811" s="199">
        <f>SUM(P812:P831)</f>
        <v>0</v>
      </c>
      <c r="Q811" s="198"/>
      <c r="R811" s="199">
        <f>SUM(R812:R831)</f>
        <v>0.60059259999999992</v>
      </c>
      <c r="S811" s="198"/>
      <c r="T811" s="200">
        <f>SUM(T812:T831)</f>
        <v>0.26913299999999996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201" t="s">
        <v>81</v>
      </c>
      <c r="AT811" s="202" t="s">
        <v>70</v>
      </c>
      <c r="AU811" s="202" t="s">
        <v>79</v>
      </c>
      <c r="AY811" s="201" t="s">
        <v>137</v>
      </c>
      <c r="BK811" s="203">
        <f>SUM(BK812:BK831)</f>
        <v>0</v>
      </c>
    </row>
    <row r="812" s="2" customFormat="1" ht="16.5" customHeight="1">
      <c r="A812" s="40"/>
      <c r="B812" s="41"/>
      <c r="C812" s="206" t="s">
        <v>1438</v>
      </c>
      <c r="D812" s="206" t="s">
        <v>139</v>
      </c>
      <c r="E812" s="207" t="s">
        <v>1439</v>
      </c>
      <c r="F812" s="208" t="s">
        <v>1440</v>
      </c>
      <c r="G812" s="209" t="s">
        <v>160</v>
      </c>
      <c r="H812" s="210">
        <v>1794.22</v>
      </c>
      <c r="I812" s="211"/>
      <c r="J812" s="212">
        <f>ROUND(I812*H812,2)</f>
        <v>0</v>
      </c>
      <c r="K812" s="208" t="s">
        <v>143</v>
      </c>
      <c r="L812" s="46"/>
      <c r="M812" s="213" t="s">
        <v>19</v>
      </c>
      <c r="N812" s="214" t="s">
        <v>42</v>
      </c>
      <c r="O812" s="86"/>
      <c r="P812" s="215">
        <f>O812*H812</f>
        <v>0</v>
      </c>
      <c r="Q812" s="215">
        <v>0</v>
      </c>
      <c r="R812" s="215">
        <f>Q812*H812</f>
        <v>0</v>
      </c>
      <c r="S812" s="215">
        <v>0</v>
      </c>
      <c r="T812" s="216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17" t="s">
        <v>248</v>
      </c>
      <c r="AT812" s="217" t="s">
        <v>139</v>
      </c>
      <c r="AU812" s="217" t="s">
        <v>81</v>
      </c>
      <c r="AY812" s="19" t="s">
        <v>137</v>
      </c>
      <c r="BE812" s="218">
        <f>IF(N812="základní",J812,0)</f>
        <v>0</v>
      </c>
      <c r="BF812" s="218">
        <f>IF(N812="snížená",J812,0)</f>
        <v>0</v>
      </c>
      <c r="BG812" s="218">
        <f>IF(N812="zákl. přenesená",J812,0)</f>
        <v>0</v>
      </c>
      <c r="BH812" s="218">
        <f>IF(N812="sníž. přenesená",J812,0)</f>
        <v>0</v>
      </c>
      <c r="BI812" s="218">
        <f>IF(N812="nulová",J812,0)</f>
        <v>0</v>
      </c>
      <c r="BJ812" s="19" t="s">
        <v>79</v>
      </c>
      <c r="BK812" s="218">
        <f>ROUND(I812*H812,2)</f>
        <v>0</v>
      </c>
      <c r="BL812" s="19" t="s">
        <v>248</v>
      </c>
      <c r="BM812" s="217" t="s">
        <v>1441</v>
      </c>
    </row>
    <row r="813" s="2" customFormat="1">
      <c r="A813" s="40"/>
      <c r="B813" s="41"/>
      <c r="C813" s="42"/>
      <c r="D813" s="219" t="s">
        <v>146</v>
      </c>
      <c r="E813" s="42"/>
      <c r="F813" s="220" t="s">
        <v>1442</v>
      </c>
      <c r="G813" s="42"/>
      <c r="H813" s="42"/>
      <c r="I813" s="221"/>
      <c r="J813" s="42"/>
      <c r="K813" s="42"/>
      <c r="L813" s="46"/>
      <c r="M813" s="222"/>
      <c r="N813" s="223"/>
      <c r="O813" s="86"/>
      <c r="P813" s="86"/>
      <c r="Q813" s="86"/>
      <c r="R813" s="86"/>
      <c r="S813" s="86"/>
      <c r="T813" s="87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T813" s="19" t="s">
        <v>146</v>
      </c>
      <c r="AU813" s="19" t="s">
        <v>81</v>
      </c>
    </row>
    <row r="814" s="13" customFormat="1">
      <c r="A814" s="13"/>
      <c r="B814" s="224"/>
      <c r="C814" s="225"/>
      <c r="D814" s="226" t="s">
        <v>148</v>
      </c>
      <c r="E814" s="227" t="s">
        <v>19</v>
      </c>
      <c r="F814" s="228" t="s">
        <v>513</v>
      </c>
      <c r="G814" s="225"/>
      <c r="H814" s="227" t="s">
        <v>19</v>
      </c>
      <c r="I814" s="229"/>
      <c r="J814" s="225"/>
      <c r="K814" s="225"/>
      <c r="L814" s="230"/>
      <c r="M814" s="231"/>
      <c r="N814" s="232"/>
      <c r="O814" s="232"/>
      <c r="P814" s="232"/>
      <c r="Q814" s="232"/>
      <c r="R814" s="232"/>
      <c r="S814" s="232"/>
      <c r="T814" s="23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4" t="s">
        <v>148</v>
      </c>
      <c r="AU814" s="234" t="s">
        <v>81</v>
      </c>
      <c r="AV814" s="13" t="s">
        <v>79</v>
      </c>
      <c r="AW814" s="13" t="s">
        <v>33</v>
      </c>
      <c r="AX814" s="13" t="s">
        <v>71</v>
      </c>
      <c r="AY814" s="234" t="s">
        <v>137</v>
      </c>
    </row>
    <row r="815" s="14" customFormat="1">
      <c r="A815" s="14"/>
      <c r="B815" s="235"/>
      <c r="C815" s="236"/>
      <c r="D815" s="226" t="s">
        <v>148</v>
      </c>
      <c r="E815" s="237" t="s">
        <v>19</v>
      </c>
      <c r="F815" s="238" t="s">
        <v>1443</v>
      </c>
      <c r="G815" s="236"/>
      <c r="H815" s="239">
        <v>1794.22</v>
      </c>
      <c r="I815" s="240"/>
      <c r="J815" s="236"/>
      <c r="K815" s="236"/>
      <c r="L815" s="241"/>
      <c r="M815" s="242"/>
      <c r="N815" s="243"/>
      <c r="O815" s="243"/>
      <c r="P815" s="243"/>
      <c r="Q815" s="243"/>
      <c r="R815" s="243"/>
      <c r="S815" s="243"/>
      <c r="T815" s="24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5" t="s">
        <v>148</v>
      </c>
      <c r="AU815" s="245" t="s">
        <v>81</v>
      </c>
      <c r="AV815" s="14" t="s">
        <v>81</v>
      </c>
      <c r="AW815" s="14" t="s">
        <v>33</v>
      </c>
      <c r="AX815" s="14" t="s">
        <v>79</v>
      </c>
      <c r="AY815" s="245" t="s">
        <v>137</v>
      </c>
    </row>
    <row r="816" s="2" customFormat="1" ht="16.5" customHeight="1">
      <c r="A816" s="40"/>
      <c r="B816" s="41"/>
      <c r="C816" s="206" t="s">
        <v>1444</v>
      </c>
      <c r="D816" s="206" t="s">
        <v>139</v>
      </c>
      <c r="E816" s="207" t="s">
        <v>1445</v>
      </c>
      <c r="F816" s="208" t="s">
        <v>1446</v>
      </c>
      <c r="G816" s="209" t="s">
        <v>160</v>
      </c>
      <c r="H816" s="210">
        <v>1794.22</v>
      </c>
      <c r="I816" s="211"/>
      <c r="J816" s="212">
        <f>ROUND(I816*H816,2)</f>
        <v>0</v>
      </c>
      <c r="K816" s="208" t="s">
        <v>143</v>
      </c>
      <c r="L816" s="46"/>
      <c r="M816" s="213" t="s">
        <v>19</v>
      </c>
      <c r="N816" s="214" t="s">
        <v>42</v>
      </c>
      <c r="O816" s="86"/>
      <c r="P816" s="215">
        <f>O816*H816</f>
        <v>0</v>
      </c>
      <c r="Q816" s="215">
        <v>0</v>
      </c>
      <c r="R816" s="215">
        <f>Q816*H816</f>
        <v>0</v>
      </c>
      <c r="S816" s="215">
        <v>0.00014999999999999999</v>
      </c>
      <c r="T816" s="216">
        <f>S816*H816</f>
        <v>0.26913299999999996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17" t="s">
        <v>248</v>
      </c>
      <c r="AT816" s="217" t="s">
        <v>139</v>
      </c>
      <c r="AU816" s="217" t="s">
        <v>81</v>
      </c>
      <c r="AY816" s="19" t="s">
        <v>137</v>
      </c>
      <c r="BE816" s="218">
        <f>IF(N816="základní",J816,0)</f>
        <v>0</v>
      </c>
      <c r="BF816" s="218">
        <f>IF(N816="snížená",J816,0)</f>
        <v>0</v>
      </c>
      <c r="BG816" s="218">
        <f>IF(N816="zákl. přenesená",J816,0)</f>
        <v>0</v>
      </c>
      <c r="BH816" s="218">
        <f>IF(N816="sníž. přenesená",J816,0)</f>
        <v>0</v>
      </c>
      <c r="BI816" s="218">
        <f>IF(N816="nulová",J816,0)</f>
        <v>0</v>
      </c>
      <c r="BJ816" s="19" t="s">
        <v>79</v>
      </c>
      <c r="BK816" s="218">
        <f>ROUND(I816*H816,2)</f>
        <v>0</v>
      </c>
      <c r="BL816" s="19" t="s">
        <v>248</v>
      </c>
      <c r="BM816" s="217" t="s">
        <v>1447</v>
      </c>
    </row>
    <row r="817" s="2" customFormat="1">
      <c r="A817" s="40"/>
      <c r="B817" s="41"/>
      <c r="C817" s="42"/>
      <c r="D817" s="219" t="s">
        <v>146</v>
      </c>
      <c r="E817" s="42"/>
      <c r="F817" s="220" t="s">
        <v>1448</v>
      </c>
      <c r="G817" s="42"/>
      <c r="H817" s="42"/>
      <c r="I817" s="221"/>
      <c r="J817" s="42"/>
      <c r="K817" s="42"/>
      <c r="L817" s="46"/>
      <c r="M817" s="222"/>
      <c r="N817" s="223"/>
      <c r="O817" s="86"/>
      <c r="P817" s="86"/>
      <c r="Q817" s="86"/>
      <c r="R817" s="86"/>
      <c r="S817" s="86"/>
      <c r="T817" s="87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T817" s="19" t="s">
        <v>146</v>
      </c>
      <c r="AU817" s="19" t="s">
        <v>81</v>
      </c>
    </row>
    <row r="818" s="13" customFormat="1">
      <c r="A818" s="13"/>
      <c r="B818" s="224"/>
      <c r="C818" s="225"/>
      <c r="D818" s="226" t="s">
        <v>148</v>
      </c>
      <c r="E818" s="227" t="s">
        <v>19</v>
      </c>
      <c r="F818" s="228" t="s">
        <v>513</v>
      </c>
      <c r="G818" s="225"/>
      <c r="H818" s="227" t="s">
        <v>19</v>
      </c>
      <c r="I818" s="229"/>
      <c r="J818" s="225"/>
      <c r="K818" s="225"/>
      <c r="L818" s="230"/>
      <c r="M818" s="231"/>
      <c r="N818" s="232"/>
      <c r="O818" s="232"/>
      <c r="P818" s="232"/>
      <c r="Q818" s="232"/>
      <c r="R818" s="232"/>
      <c r="S818" s="232"/>
      <c r="T818" s="23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4" t="s">
        <v>148</v>
      </c>
      <c r="AU818" s="234" t="s">
        <v>81</v>
      </c>
      <c r="AV818" s="13" t="s">
        <v>79</v>
      </c>
      <c r="AW818" s="13" t="s">
        <v>33</v>
      </c>
      <c r="AX818" s="13" t="s">
        <v>71</v>
      </c>
      <c r="AY818" s="234" t="s">
        <v>137</v>
      </c>
    </row>
    <row r="819" s="14" customFormat="1">
      <c r="A819" s="14"/>
      <c r="B819" s="235"/>
      <c r="C819" s="236"/>
      <c r="D819" s="226" t="s">
        <v>148</v>
      </c>
      <c r="E819" s="237" t="s">
        <v>19</v>
      </c>
      <c r="F819" s="238" t="s">
        <v>1443</v>
      </c>
      <c r="G819" s="236"/>
      <c r="H819" s="239">
        <v>1794.22</v>
      </c>
      <c r="I819" s="240"/>
      <c r="J819" s="236"/>
      <c r="K819" s="236"/>
      <c r="L819" s="241"/>
      <c r="M819" s="242"/>
      <c r="N819" s="243"/>
      <c r="O819" s="243"/>
      <c r="P819" s="243"/>
      <c r="Q819" s="243"/>
      <c r="R819" s="243"/>
      <c r="S819" s="243"/>
      <c r="T819" s="24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5" t="s">
        <v>148</v>
      </c>
      <c r="AU819" s="245" t="s">
        <v>81</v>
      </c>
      <c r="AV819" s="14" t="s">
        <v>81</v>
      </c>
      <c r="AW819" s="14" t="s">
        <v>33</v>
      </c>
      <c r="AX819" s="14" t="s">
        <v>79</v>
      </c>
      <c r="AY819" s="245" t="s">
        <v>137</v>
      </c>
    </row>
    <row r="820" s="2" customFormat="1" ht="16.5" customHeight="1">
      <c r="A820" s="40"/>
      <c r="B820" s="41"/>
      <c r="C820" s="206" t="s">
        <v>1449</v>
      </c>
      <c r="D820" s="206" t="s">
        <v>139</v>
      </c>
      <c r="E820" s="207" t="s">
        <v>1450</v>
      </c>
      <c r="F820" s="208" t="s">
        <v>1451</v>
      </c>
      <c r="G820" s="209" t="s">
        <v>325</v>
      </c>
      <c r="H820" s="210">
        <v>850</v>
      </c>
      <c r="I820" s="211"/>
      <c r="J820" s="212">
        <f>ROUND(I820*H820,2)</f>
        <v>0</v>
      </c>
      <c r="K820" s="208" t="s">
        <v>143</v>
      </c>
      <c r="L820" s="46"/>
      <c r="M820" s="213" t="s">
        <v>19</v>
      </c>
      <c r="N820" s="214" t="s">
        <v>42</v>
      </c>
      <c r="O820" s="86"/>
      <c r="P820" s="215">
        <f>O820*H820</f>
        <v>0</v>
      </c>
      <c r="Q820" s="215">
        <v>1.0000000000000001E-05</v>
      </c>
      <c r="R820" s="215">
        <f>Q820*H820</f>
        <v>0.0085000000000000006</v>
      </c>
      <c r="S820" s="215">
        <v>0</v>
      </c>
      <c r="T820" s="216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17" t="s">
        <v>248</v>
      </c>
      <c r="AT820" s="217" t="s">
        <v>139</v>
      </c>
      <c r="AU820" s="217" t="s">
        <v>81</v>
      </c>
      <c r="AY820" s="19" t="s">
        <v>137</v>
      </c>
      <c r="BE820" s="218">
        <f>IF(N820="základní",J820,0)</f>
        <v>0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19" t="s">
        <v>79</v>
      </c>
      <c r="BK820" s="218">
        <f>ROUND(I820*H820,2)</f>
        <v>0</v>
      </c>
      <c r="BL820" s="19" t="s">
        <v>248</v>
      </c>
      <c r="BM820" s="217" t="s">
        <v>1452</v>
      </c>
    </row>
    <row r="821" s="2" customFormat="1">
      <c r="A821" s="40"/>
      <c r="B821" s="41"/>
      <c r="C821" s="42"/>
      <c r="D821" s="219" t="s">
        <v>146</v>
      </c>
      <c r="E821" s="42"/>
      <c r="F821" s="220" t="s">
        <v>1453</v>
      </c>
      <c r="G821" s="42"/>
      <c r="H821" s="42"/>
      <c r="I821" s="221"/>
      <c r="J821" s="42"/>
      <c r="K821" s="42"/>
      <c r="L821" s="46"/>
      <c r="M821" s="222"/>
      <c r="N821" s="223"/>
      <c r="O821" s="86"/>
      <c r="P821" s="86"/>
      <c r="Q821" s="86"/>
      <c r="R821" s="86"/>
      <c r="S821" s="86"/>
      <c r="T821" s="87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T821" s="19" t="s">
        <v>146</v>
      </c>
      <c r="AU821" s="19" t="s">
        <v>81</v>
      </c>
    </row>
    <row r="822" s="13" customFormat="1">
      <c r="A822" s="13"/>
      <c r="B822" s="224"/>
      <c r="C822" s="225"/>
      <c r="D822" s="226" t="s">
        <v>148</v>
      </c>
      <c r="E822" s="227" t="s">
        <v>19</v>
      </c>
      <c r="F822" s="228" t="s">
        <v>513</v>
      </c>
      <c r="G822" s="225"/>
      <c r="H822" s="227" t="s">
        <v>19</v>
      </c>
      <c r="I822" s="229"/>
      <c r="J822" s="225"/>
      <c r="K822" s="225"/>
      <c r="L822" s="230"/>
      <c r="M822" s="231"/>
      <c r="N822" s="232"/>
      <c r="O822" s="232"/>
      <c r="P822" s="232"/>
      <c r="Q822" s="232"/>
      <c r="R822" s="232"/>
      <c r="S822" s="232"/>
      <c r="T822" s="23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4" t="s">
        <v>148</v>
      </c>
      <c r="AU822" s="234" t="s">
        <v>81</v>
      </c>
      <c r="AV822" s="13" t="s">
        <v>79</v>
      </c>
      <c r="AW822" s="13" t="s">
        <v>33</v>
      </c>
      <c r="AX822" s="13" t="s">
        <v>71</v>
      </c>
      <c r="AY822" s="234" t="s">
        <v>137</v>
      </c>
    </row>
    <row r="823" s="14" customFormat="1">
      <c r="A823" s="14"/>
      <c r="B823" s="235"/>
      <c r="C823" s="236"/>
      <c r="D823" s="226" t="s">
        <v>148</v>
      </c>
      <c r="E823" s="237" t="s">
        <v>19</v>
      </c>
      <c r="F823" s="238" t="s">
        <v>1454</v>
      </c>
      <c r="G823" s="236"/>
      <c r="H823" s="239">
        <v>850</v>
      </c>
      <c r="I823" s="240"/>
      <c r="J823" s="236"/>
      <c r="K823" s="236"/>
      <c r="L823" s="241"/>
      <c r="M823" s="242"/>
      <c r="N823" s="243"/>
      <c r="O823" s="243"/>
      <c r="P823" s="243"/>
      <c r="Q823" s="243"/>
      <c r="R823" s="243"/>
      <c r="S823" s="243"/>
      <c r="T823" s="24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5" t="s">
        <v>148</v>
      </c>
      <c r="AU823" s="245" t="s">
        <v>81</v>
      </c>
      <c r="AV823" s="14" t="s">
        <v>81</v>
      </c>
      <c r="AW823" s="14" t="s">
        <v>33</v>
      </c>
      <c r="AX823" s="14" t="s">
        <v>79</v>
      </c>
      <c r="AY823" s="245" t="s">
        <v>137</v>
      </c>
    </row>
    <row r="824" s="2" customFormat="1" ht="16.5" customHeight="1">
      <c r="A824" s="40"/>
      <c r="B824" s="41"/>
      <c r="C824" s="206" t="s">
        <v>1455</v>
      </c>
      <c r="D824" s="206" t="s">
        <v>139</v>
      </c>
      <c r="E824" s="207" t="s">
        <v>1456</v>
      </c>
      <c r="F824" s="208" t="s">
        <v>1457</v>
      </c>
      <c r="G824" s="209" t="s">
        <v>160</v>
      </c>
      <c r="H824" s="210">
        <v>1794.22</v>
      </c>
      <c r="I824" s="211"/>
      <c r="J824" s="212">
        <f>ROUND(I824*H824,2)</f>
        <v>0</v>
      </c>
      <c r="K824" s="208" t="s">
        <v>143</v>
      </c>
      <c r="L824" s="46"/>
      <c r="M824" s="213" t="s">
        <v>19</v>
      </c>
      <c r="N824" s="214" t="s">
        <v>42</v>
      </c>
      <c r="O824" s="86"/>
      <c r="P824" s="215">
        <f>O824*H824</f>
        <v>0</v>
      </c>
      <c r="Q824" s="215">
        <v>0.00020000000000000001</v>
      </c>
      <c r="R824" s="215">
        <f>Q824*H824</f>
        <v>0.358844</v>
      </c>
      <c r="S824" s="215">
        <v>0</v>
      </c>
      <c r="T824" s="216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17" t="s">
        <v>248</v>
      </c>
      <c r="AT824" s="217" t="s">
        <v>139</v>
      </c>
      <c r="AU824" s="217" t="s">
        <v>81</v>
      </c>
      <c r="AY824" s="19" t="s">
        <v>137</v>
      </c>
      <c r="BE824" s="218">
        <f>IF(N824="základní",J824,0)</f>
        <v>0</v>
      </c>
      <c r="BF824" s="218">
        <f>IF(N824="snížená",J824,0)</f>
        <v>0</v>
      </c>
      <c r="BG824" s="218">
        <f>IF(N824="zákl. přenesená",J824,0)</f>
        <v>0</v>
      </c>
      <c r="BH824" s="218">
        <f>IF(N824="sníž. přenesená",J824,0)</f>
        <v>0</v>
      </c>
      <c r="BI824" s="218">
        <f>IF(N824="nulová",J824,0)</f>
        <v>0</v>
      </c>
      <c r="BJ824" s="19" t="s">
        <v>79</v>
      </c>
      <c r="BK824" s="218">
        <f>ROUND(I824*H824,2)</f>
        <v>0</v>
      </c>
      <c r="BL824" s="19" t="s">
        <v>248</v>
      </c>
      <c r="BM824" s="217" t="s">
        <v>1458</v>
      </c>
    </row>
    <row r="825" s="2" customFormat="1">
      <c r="A825" s="40"/>
      <c r="B825" s="41"/>
      <c r="C825" s="42"/>
      <c r="D825" s="219" t="s">
        <v>146</v>
      </c>
      <c r="E825" s="42"/>
      <c r="F825" s="220" t="s">
        <v>1459</v>
      </c>
      <c r="G825" s="42"/>
      <c r="H825" s="42"/>
      <c r="I825" s="221"/>
      <c r="J825" s="42"/>
      <c r="K825" s="42"/>
      <c r="L825" s="46"/>
      <c r="M825" s="222"/>
      <c r="N825" s="223"/>
      <c r="O825" s="86"/>
      <c r="P825" s="86"/>
      <c r="Q825" s="86"/>
      <c r="R825" s="86"/>
      <c r="S825" s="86"/>
      <c r="T825" s="87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T825" s="19" t="s">
        <v>146</v>
      </c>
      <c r="AU825" s="19" t="s">
        <v>81</v>
      </c>
    </row>
    <row r="826" s="13" customFormat="1">
      <c r="A826" s="13"/>
      <c r="B826" s="224"/>
      <c r="C826" s="225"/>
      <c r="D826" s="226" t="s">
        <v>148</v>
      </c>
      <c r="E826" s="227" t="s">
        <v>19</v>
      </c>
      <c r="F826" s="228" t="s">
        <v>513</v>
      </c>
      <c r="G826" s="225"/>
      <c r="H826" s="227" t="s">
        <v>19</v>
      </c>
      <c r="I826" s="229"/>
      <c r="J826" s="225"/>
      <c r="K826" s="225"/>
      <c r="L826" s="230"/>
      <c r="M826" s="231"/>
      <c r="N826" s="232"/>
      <c r="O826" s="232"/>
      <c r="P826" s="232"/>
      <c r="Q826" s="232"/>
      <c r="R826" s="232"/>
      <c r="S826" s="232"/>
      <c r="T826" s="23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4" t="s">
        <v>148</v>
      </c>
      <c r="AU826" s="234" t="s">
        <v>81</v>
      </c>
      <c r="AV826" s="13" t="s">
        <v>79</v>
      </c>
      <c r="AW826" s="13" t="s">
        <v>33</v>
      </c>
      <c r="AX826" s="13" t="s">
        <v>71</v>
      </c>
      <c r="AY826" s="234" t="s">
        <v>137</v>
      </c>
    </row>
    <row r="827" s="14" customFormat="1">
      <c r="A827" s="14"/>
      <c r="B827" s="235"/>
      <c r="C827" s="236"/>
      <c r="D827" s="226" t="s">
        <v>148</v>
      </c>
      <c r="E827" s="237" t="s">
        <v>19</v>
      </c>
      <c r="F827" s="238" t="s">
        <v>1443</v>
      </c>
      <c r="G827" s="236"/>
      <c r="H827" s="239">
        <v>1794.22</v>
      </c>
      <c r="I827" s="240"/>
      <c r="J827" s="236"/>
      <c r="K827" s="236"/>
      <c r="L827" s="241"/>
      <c r="M827" s="242"/>
      <c r="N827" s="243"/>
      <c r="O827" s="243"/>
      <c r="P827" s="243"/>
      <c r="Q827" s="243"/>
      <c r="R827" s="243"/>
      <c r="S827" s="243"/>
      <c r="T827" s="24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5" t="s">
        <v>148</v>
      </c>
      <c r="AU827" s="245" t="s">
        <v>81</v>
      </c>
      <c r="AV827" s="14" t="s">
        <v>81</v>
      </c>
      <c r="AW827" s="14" t="s">
        <v>33</v>
      </c>
      <c r="AX827" s="14" t="s">
        <v>79</v>
      </c>
      <c r="AY827" s="245" t="s">
        <v>137</v>
      </c>
    </row>
    <row r="828" s="2" customFormat="1" ht="24.15" customHeight="1">
      <c r="A828" s="40"/>
      <c r="B828" s="41"/>
      <c r="C828" s="206" t="s">
        <v>1460</v>
      </c>
      <c r="D828" s="206" t="s">
        <v>139</v>
      </c>
      <c r="E828" s="207" t="s">
        <v>1461</v>
      </c>
      <c r="F828" s="208" t="s">
        <v>1462</v>
      </c>
      <c r="G828" s="209" t="s">
        <v>160</v>
      </c>
      <c r="H828" s="210">
        <v>1794.22</v>
      </c>
      <c r="I828" s="211"/>
      <c r="J828" s="212">
        <f>ROUND(I828*H828,2)</f>
        <v>0</v>
      </c>
      <c r="K828" s="208" t="s">
        <v>143</v>
      </c>
      <c r="L828" s="46"/>
      <c r="M828" s="213" t="s">
        <v>19</v>
      </c>
      <c r="N828" s="214" t="s">
        <v>42</v>
      </c>
      <c r="O828" s="86"/>
      <c r="P828" s="215">
        <f>O828*H828</f>
        <v>0</v>
      </c>
      <c r="Q828" s="215">
        <v>0.00012999999999999999</v>
      </c>
      <c r="R828" s="215">
        <f>Q828*H828</f>
        <v>0.23324859999999997</v>
      </c>
      <c r="S828" s="215">
        <v>0</v>
      </c>
      <c r="T828" s="216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17" t="s">
        <v>248</v>
      </c>
      <c r="AT828" s="217" t="s">
        <v>139</v>
      </c>
      <c r="AU828" s="217" t="s">
        <v>81</v>
      </c>
      <c r="AY828" s="19" t="s">
        <v>137</v>
      </c>
      <c r="BE828" s="218">
        <f>IF(N828="základní",J828,0)</f>
        <v>0</v>
      </c>
      <c r="BF828" s="218">
        <f>IF(N828="snížená",J828,0)</f>
        <v>0</v>
      </c>
      <c r="BG828" s="218">
        <f>IF(N828="zákl. přenesená",J828,0)</f>
        <v>0</v>
      </c>
      <c r="BH828" s="218">
        <f>IF(N828="sníž. přenesená",J828,0)</f>
        <v>0</v>
      </c>
      <c r="BI828" s="218">
        <f>IF(N828="nulová",J828,0)</f>
        <v>0</v>
      </c>
      <c r="BJ828" s="19" t="s">
        <v>79</v>
      </c>
      <c r="BK828" s="218">
        <f>ROUND(I828*H828,2)</f>
        <v>0</v>
      </c>
      <c r="BL828" s="19" t="s">
        <v>248</v>
      </c>
      <c r="BM828" s="217" t="s">
        <v>1463</v>
      </c>
    </row>
    <row r="829" s="2" customFormat="1">
      <c r="A829" s="40"/>
      <c r="B829" s="41"/>
      <c r="C829" s="42"/>
      <c r="D829" s="219" t="s">
        <v>146</v>
      </c>
      <c r="E829" s="42"/>
      <c r="F829" s="220" t="s">
        <v>1464</v>
      </c>
      <c r="G829" s="42"/>
      <c r="H829" s="42"/>
      <c r="I829" s="221"/>
      <c r="J829" s="42"/>
      <c r="K829" s="42"/>
      <c r="L829" s="46"/>
      <c r="M829" s="222"/>
      <c r="N829" s="223"/>
      <c r="O829" s="86"/>
      <c r="P829" s="86"/>
      <c r="Q829" s="86"/>
      <c r="R829" s="86"/>
      <c r="S829" s="86"/>
      <c r="T829" s="87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T829" s="19" t="s">
        <v>146</v>
      </c>
      <c r="AU829" s="19" t="s">
        <v>81</v>
      </c>
    </row>
    <row r="830" s="13" customFormat="1">
      <c r="A830" s="13"/>
      <c r="B830" s="224"/>
      <c r="C830" s="225"/>
      <c r="D830" s="226" t="s">
        <v>148</v>
      </c>
      <c r="E830" s="227" t="s">
        <v>19</v>
      </c>
      <c r="F830" s="228" t="s">
        <v>513</v>
      </c>
      <c r="G830" s="225"/>
      <c r="H830" s="227" t="s">
        <v>19</v>
      </c>
      <c r="I830" s="229"/>
      <c r="J830" s="225"/>
      <c r="K830" s="225"/>
      <c r="L830" s="230"/>
      <c r="M830" s="231"/>
      <c r="N830" s="232"/>
      <c r="O830" s="232"/>
      <c r="P830" s="232"/>
      <c r="Q830" s="232"/>
      <c r="R830" s="232"/>
      <c r="S830" s="232"/>
      <c r="T830" s="23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4" t="s">
        <v>148</v>
      </c>
      <c r="AU830" s="234" t="s">
        <v>81</v>
      </c>
      <c r="AV830" s="13" t="s">
        <v>79</v>
      </c>
      <c r="AW830" s="13" t="s">
        <v>33</v>
      </c>
      <c r="AX830" s="13" t="s">
        <v>71</v>
      </c>
      <c r="AY830" s="234" t="s">
        <v>137</v>
      </c>
    </row>
    <row r="831" s="14" customFormat="1">
      <c r="A831" s="14"/>
      <c r="B831" s="235"/>
      <c r="C831" s="236"/>
      <c r="D831" s="226" t="s">
        <v>148</v>
      </c>
      <c r="E831" s="237" t="s">
        <v>19</v>
      </c>
      <c r="F831" s="238" t="s">
        <v>1443</v>
      </c>
      <c r="G831" s="236"/>
      <c r="H831" s="239">
        <v>1794.22</v>
      </c>
      <c r="I831" s="240"/>
      <c r="J831" s="236"/>
      <c r="K831" s="236"/>
      <c r="L831" s="241"/>
      <c r="M831" s="267"/>
      <c r="N831" s="268"/>
      <c r="O831" s="268"/>
      <c r="P831" s="268"/>
      <c r="Q831" s="268"/>
      <c r="R831" s="268"/>
      <c r="S831" s="268"/>
      <c r="T831" s="26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5" t="s">
        <v>148</v>
      </c>
      <c r="AU831" s="245" t="s">
        <v>81</v>
      </c>
      <c r="AV831" s="14" t="s">
        <v>81</v>
      </c>
      <c r="AW831" s="14" t="s">
        <v>33</v>
      </c>
      <c r="AX831" s="14" t="s">
        <v>79</v>
      </c>
      <c r="AY831" s="245" t="s">
        <v>137</v>
      </c>
    </row>
    <row r="832" s="2" customFormat="1" ht="6.96" customHeight="1">
      <c r="A832" s="40"/>
      <c r="B832" s="61"/>
      <c r="C832" s="62"/>
      <c r="D832" s="62"/>
      <c r="E832" s="62"/>
      <c r="F832" s="62"/>
      <c r="G832" s="62"/>
      <c r="H832" s="62"/>
      <c r="I832" s="62"/>
      <c r="J832" s="62"/>
      <c r="K832" s="62"/>
      <c r="L832" s="46"/>
      <c r="M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</row>
  </sheetData>
  <sheetProtection sheet="1" autoFilter="0" formatColumns="0" formatRows="0" objects="1" scenarios="1" spinCount="100000" saltValue="tj0WY2TMmB570IHjzfNdab4Wl/wtF7VS0jta8nUQ2E6o0NPJCSX6kpQK+L3Zdi41v0iRV9NHx2cPfElwDO/m2w==" hashValue="lEbA+UMqvXJ1kYc3edNRT6kIFD/GRuZ11ILBnTp9TYKzfm353O3rlDUZB754Qll5m6uIrGo3ICz2SbOWuqEVqw==" algorithmName="SHA-512" password="CC35"/>
  <autoFilter ref="C98:K831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3" r:id="rId1" display="https://podminky.urs.cz/item/CS_URS_2024_01/271532212"/>
    <hyperlink ref="F107" r:id="rId2" display="https://podminky.urs.cz/item/CS_URS_2024_01/273321211"/>
    <hyperlink ref="F111" r:id="rId3" display="https://podminky.urs.cz/item/CS_URS_2024_01/273321411"/>
    <hyperlink ref="F119" r:id="rId4" display="https://podminky.urs.cz/item/CS_URS_2024_01/273351121"/>
    <hyperlink ref="F123" r:id="rId5" display="https://podminky.urs.cz/item/CS_URS_2024_01/273351122"/>
    <hyperlink ref="F127" r:id="rId6" display="https://podminky.urs.cz/item/CS_URS_2024_01/273361821"/>
    <hyperlink ref="F135" r:id="rId7" display="https://podminky.urs.cz/item/CS_URS_2024_01/279113144"/>
    <hyperlink ref="F139" r:id="rId8" display="https://podminky.urs.cz/item/CS_URS_2024_01/279311136"/>
    <hyperlink ref="F144" r:id="rId9" display="https://podminky.urs.cz/item/CS_URS_2024_01/279351411"/>
    <hyperlink ref="F148" r:id="rId10" display="https://podminky.urs.cz/item/CS_URS_2024_01/279351412"/>
    <hyperlink ref="F152" r:id="rId11" display="https://podminky.urs.cz/item/CS_URS_2024_01/151101201"/>
    <hyperlink ref="F156" r:id="rId12" display="https://podminky.urs.cz/item/CS_URS_2024_01/151101211"/>
    <hyperlink ref="F160" r:id="rId13" display="https://podminky.urs.cz/item/CS_URS_2024_01/151101301"/>
    <hyperlink ref="F164" r:id="rId14" display="https://podminky.urs.cz/item/CS_URS_2024_01/151101311"/>
    <hyperlink ref="F169" r:id="rId15" display="https://podminky.urs.cz/item/CS_URS_2024_01/310238211"/>
    <hyperlink ref="F179" r:id="rId16" display="https://podminky.urs.cz/item/CS_URS_2024_01/310271065"/>
    <hyperlink ref="F185" r:id="rId17" display="https://podminky.urs.cz/item/CS_URS_2024_01/311270741"/>
    <hyperlink ref="F190" r:id="rId18" display="https://podminky.urs.cz/item/CS_URS_2024_01/317142422"/>
    <hyperlink ref="F194" r:id="rId19" display="https://podminky.urs.cz/item/CS_URS_2024_01/317142442"/>
    <hyperlink ref="F198" r:id="rId20" display="https://podminky.urs.cz/item/CS_URS_2024_01/317151128"/>
    <hyperlink ref="F202" r:id="rId21" display="https://podminky.urs.cz/item/CS_URS_2024_01/317234410"/>
    <hyperlink ref="F212" r:id="rId22" display="https://podminky.urs.cz/item/CS_URS_2024_01/317944323"/>
    <hyperlink ref="F222" r:id="rId23" display="https://podminky.urs.cz/item/CS_URS_2024_01/342272225"/>
    <hyperlink ref="F228" r:id="rId24" display="https://podminky.urs.cz/item/CS_URS_2024_01/342272245"/>
    <hyperlink ref="F236" r:id="rId25" display="https://podminky.urs.cz/item/CS_URS_2024_01/346244371"/>
    <hyperlink ref="F241" r:id="rId26" display="https://podminky.urs.cz/item/CS_URS_2024_01/411321515"/>
    <hyperlink ref="F247" r:id="rId27" display="https://podminky.urs.cz/item/CS_URS_2024_01/411351011"/>
    <hyperlink ref="F250" r:id="rId28" display="https://podminky.urs.cz/item/CS_URS_2024_01/411351012"/>
    <hyperlink ref="F253" r:id="rId29" display="https://podminky.urs.cz/item/CS_URS_2024_01/411354213"/>
    <hyperlink ref="F257" r:id="rId30" display="https://podminky.urs.cz/item/CS_URS_2024_01/411354311"/>
    <hyperlink ref="F261" r:id="rId31" display="https://podminky.urs.cz/item/CS_URS_2024_01/411354312"/>
    <hyperlink ref="F265" r:id="rId32" display="https://podminky.urs.cz/item/CS_URS_2024_01/411361821"/>
    <hyperlink ref="F268" r:id="rId33" display="https://podminky.urs.cz/item/CS_URS_2024_01/413232221"/>
    <hyperlink ref="F273" r:id="rId34" display="https://podminky.urs.cz/item/CS_URS_2024_01/413941121"/>
    <hyperlink ref="F278" r:id="rId35" display="https://podminky.urs.cz/item/CS_URS_2024_01/413941123"/>
    <hyperlink ref="F286" r:id="rId36" display="https://podminky.urs.cz/item/CS_URS_2024_01/413941133"/>
    <hyperlink ref="F292" r:id="rId37" display="https://podminky.urs.cz/item/CS_URS_2024_01/417321414"/>
    <hyperlink ref="F296" r:id="rId38" display="https://podminky.urs.cz/item/CS_URS_2024_01/417351115"/>
    <hyperlink ref="F300" r:id="rId39" display="https://podminky.urs.cz/item/CS_URS_2024_01/417351116"/>
    <hyperlink ref="F304" r:id="rId40" display="https://podminky.urs.cz/item/CS_URS_2024_01/417361821"/>
    <hyperlink ref="F308" r:id="rId41" display="https://podminky.urs.cz/item/CS_URS_2024_01/611131101"/>
    <hyperlink ref="F312" r:id="rId42" display="https://podminky.urs.cz/item/CS_URS_2024_01/611321141"/>
    <hyperlink ref="F316" r:id="rId43" display="https://podminky.urs.cz/item/CS_URS_2024_01/611325205"/>
    <hyperlink ref="F320" r:id="rId44" display="https://podminky.urs.cz/item/CS_URS_2024_01/612135001"/>
    <hyperlink ref="F324" r:id="rId45" display="https://podminky.urs.cz/item/CS_URS_2024_01/612135002"/>
    <hyperlink ref="F328" r:id="rId46" display="https://podminky.urs.cz/item/CS_URS_2024_01/612135101"/>
    <hyperlink ref="F332" r:id="rId47" display="https://podminky.urs.cz/item/CS_URS_2024_01/612142001"/>
    <hyperlink ref="F338" r:id="rId48" display="https://podminky.urs.cz/item/CS_URS_2024_01/612321121"/>
    <hyperlink ref="F342" r:id="rId49" display="https://podminky.urs.cz/item/CS_URS_2024_01/612321131"/>
    <hyperlink ref="F348" r:id="rId50" display="https://podminky.urs.cz/item/CS_URS_2024_01/612321141"/>
    <hyperlink ref="F359" r:id="rId51" display="https://podminky.urs.cz/item/CS_URS_2024_01/612325302"/>
    <hyperlink ref="F365" r:id="rId52" display="https://podminky.urs.cz/item/CS_URS_2024_01/629991011"/>
    <hyperlink ref="F372" r:id="rId53" display="https://podminky.urs.cz/item/CS_URS_2024_01/631312141"/>
    <hyperlink ref="F379" r:id="rId54" display="https://podminky.urs.cz/item/CS_URS_2024_01/632450124"/>
    <hyperlink ref="F387" r:id="rId55" display="https://podminky.urs.cz/item/CS_URS_2024_01/632453416"/>
    <hyperlink ref="F392" r:id="rId56" display="https://podminky.urs.cz/item/CS_URS_2024_01/632481213"/>
    <hyperlink ref="F398" r:id="rId57" display="https://podminky.urs.cz/item/CS_URS_2024_01/949101111"/>
    <hyperlink ref="F402" r:id="rId58" display="https://podminky.urs.cz/item/CS_URS_2024_01/952901111"/>
    <hyperlink ref="F422" r:id="rId59" display="https://podminky.urs.cz/item/CS_URS_2024_01/998011002"/>
    <hyperlink ref="F424" r:id="rId60" display="https://podminky.urs.cz/item/CS_URS_2024_01/998011018"/>
    <hyperlink ref="F426" r:id="rId61" display="https://podminky.urs.cz/item/CS_URS_2024_01/998011019"/>
    <hyperlink ref="F431" r:id="rId62" display="https://podminky.urs.cz/item/CS_URS_2024_01/711111001"/>
    <hyperlink ref="F439" r:id="rId63" display="https://podminky.urs.cz/item/CS_URS_2024_01/711112001"/>
    <hyperlink ref="F445" r:id="rId64" display="https://podminky.urs.cz/item/CS_URS_2024_01/711141559"/>
    <hyperlink ref="F453" r:id="rId65" display="https://podminky.urs.cz/item/CS_URS_2024_01/711142559"/>
    <hyperlink ref="F459" r:id="rId66" display="https://podminky.urs.cz/item/CS_URS_2024_01/998711102"/>
    <hyperlink ref="F461" r:id="rId67" display="https://podminky.urs.cz/item/CS_URS_2024_01/998711194"/>
    <hyperlink ref="F463" r:id="rId68" display="https://podminky.urs.cz/item/CS_URS_2024_01/998711199"/>
    <hyperlink ref="F467" r:id="rId69" display="https://podminky.urs.cz/item/CS_URS_2024_01/713121111"/>
    <hyperlink ref="F474" r:id="rId70" display="https://podminky.urs.cz/item/CS_URS_2024_01/713131141"/>
    <hyperlink ref="F483" r:id="rId71" display="https://podminky.urs.cz/item/CS_URS_2024_01/998713102"/>
    <hyperlink ref="F485" r:id="rId72" display="https://podminky.urs.cz/item/CS_URS_2024_01/998713194"/>
    <hyperlink ref="F487" r:id="rId73" display="https://podminky.urs.cz/item/CS_URS_2024_01/998713199"/>
    <hyperlink ref="F491" r:id="rId74" display="https://podminky.urs.cz/item/CS_URS_2024_01/735151811"/>
    <hyperlink ref="F514" r:id="rId75" display="https://podminky.urs.cz/item/CS_URS_2024_01/763121411"/>
    <hyperlink ref="F520" r:id="rId76" display="https://podminky.urs.cz/item/CS_URS_2024_01/763131421"/>
    <hyperlink ref="F524" r:id="rId77" display="https://podminky.urs.cz/item/CS_URS_2024_01/763131431"/>
    <hyperlink ref="F528" r:id="rId78" display="https://podminky.urs.cz/item/CS_URS_2024_01/763131451"/>
    <hyperlink ref="F532" r:id="rId79" display="https://podminky.urs.cz/item/CS_URS_2024_01/763131714"/>
    <hyperlink ref="F536" r:id="rId80" display="https://podminky.urs.cz/item/CS_URS_2024_01/763131715"/>
    <hyperlink ref="F539" r:id="rId81" display="https://podminky.urs.cz/item/CS_URS_2024_01/763131772"/>
    <hyperlink ref="F543" r:id="rId82" display="https://podminky.urs.cz/item/CS_URS_2024_01/763131916"/>
    <hyperlink ref="F548" r:id="rId83" display="https://podminky.urs.cz/item/CS_URS_2024_01/763132987"/>
    <hyperlink ref="F553" r:id="rId84" display="https://podminky.urs.cz/item/CS_URS_2024_01/763171212"/>
    <hyperlink ref="F559" r:id="rId85" display="https://podminky.urs.cz/item/CS_URS_2024_01/998763101"/>
    <hyperlink ref="F561" r:id="rId86" display="https://podminky.urs.cz/item/CS_URS_2024_01/998763194"/>
    <hyperlink ref="F563" r:id="rId87" display="https://podminky.urs.cz/item/CS_URS_2024_01/998763199"/>
    <hyperlink ref="F601" r:id="rId88" display="https://podminky.urs.cz/item/CS_URS_2024_01/998766102"/>
    <hyperlink ref="F603" r:id="rId89" display="https://podminky.urs.cz/item/CS_URS_2024_01/998766194"/>
    <hyperlink ref="F605" r:id="rId90" display="https://podminky.urs.cz/item/CS_URS_2024_01/998766199"/>
    <hyperlink ref="F608" r:id="rId91" display="https://podminky.urs.cz/item/CS_URS_2024_01/767113110"/>
    <hyperlink ref="F620" r:id="rId92" display="https://podminky.urs.cz/item/CS_URS_2024_01/767640221"/>
    <hyperlink ref="F625" r:id="rId93" display="https://podminky.urs.cz/item/CS_URS_2024_01/767646411"/>
    <hyperlink ref="F643" r:id="rId94" display="https://podminky.urs.cz/item/CS_URS_2024_01/998767102"/>
    <hyperlink ref="F645" r:id="rId95" display="https://podminky.urs.cz/item/CS_URS_2024_01/998767194"/>
    <hyperlink ref="F647" r:id="rId96" display="https://podminky.urs.cz/item/CS_URS_2024_01/998767199"/>
    <hyperlink ref="F651" r:id="rId97" display="https://podminky.urs.cz/item/CS_URS_2024_01/771111011"/>
    <hyperlink ref="F656" r:id="rId98" display="https://podminky.urs.cz/item/CS_URS_2024_01/771121011"/>
    <hyperlink ref="F661" r:id="rId99" display="https://podminky.urs.cz/item/CS_URS_2024_01/771151016"/>
    <hyperlink ref="F666" r:id="rId100" display="https://podminky.urs.cz/item/CS_URS_2024_01/771574411"/>
    <hyperlink ref="F673" r:id="rId101" display="https://podminky.urs.cz/item/CS_URS_2024_01/998771102"/>
    <hyperlink ref="F675" r:id="rId102" display="https://podminky.urs.cz/item/CS_URS_2024_01/998771194"/>
    <hyperlink ref="F677" r:id="rId103" display="https://podminky.urs.cz/item/CS_URS_2024_01/998771199"/>
    <hyperlink ref="F681" r:id="rId104" display="https://podminky.urs.cz/item/CS_URS_2024_01/776111311"/>
    <hyperlink ref="F689" r:id="rId105" display="https://podminky.urs.cz/item/CS_URS_2024_01/776121112"/>
    <hyperlink ref="F697" r:id="rId106" display="https://podminky.urs.cz/item/CS_URS_2024_01/776141124"/>
    <hyperlink ref="F705" r:id="rId107" display="https://podminky.urs.cz/item/CS_URS_2024_01/776221121"/>
    <hyperlink ref="F712" r:id="rId108" display="https://podminky.urs.cz/item/CS_URS_2024_01/776231111"/>
    <hyperlink ref="F719" r:id="rId109" display="https://podminky.urs.cz/item/CS_URS_2024_01/776411223"/>
    <hyperlink ref="F724" r:id="rId110" display="https://podminky.urs.cz/item/CS_URS_2024_01/998776102"/>
    <hyperlink ref="F726" r:id="rId111" display="https://podminky.urs.cz/item/CS_URS_2024_01/998776194"/>
    <hyperlink ref="F728" r:id="rId112" display="https://podminky.urs.cz/item/CS_URS_2024_01/998776199"/>
    <hyperlink ref="F732" r:id="rId113" display="https://podminky.urs.cz/item/CS_URS_2024_01/777111111"/>
    <hyperlink ref="F736" r:id="rId114" display="https://podminky.urs.cz/item/CS_URS_2024_01/777111121"/>
    <hyperlink ref="F740" r:id="rId115" display="https://podminky.urs.cz/item/CS_URS_2024_01/777131113"/>
    <hyperlink ref="F744" r:id="rId116" display="https://podminky.urs.cz/item/CS_URS_2024_01/777521105"/>
    <hyperlink ref="F748" r:id="rId117" display="https://podminky.urs.cz/item/CS_URS_2024_01/777622101"/>
    <hyperlink ref="F752" r:id="rId118" display="https://podminky.urs.cz/item/CS_URS_2024_01/777911113"/>
    <hyperlink ref="F756" r:id="rId119" display="https://podminky.urs.cz/item/CS_URS_2024_01/998777102"/>
    <hyperlink ref="F758" r:id="rId120" display="https://podminky.urs.cz/item/CS_URS_2024_01/998777194"/>
    <hyperlink ref="F760" r:id="rId121" display="https://podminky.urs.cz/item/CS_URS_2024_01/998777199"/>
    <hyperlink ref="F764" r:id="rId122" display="https://podminky.urs.cz/item/CS_URS_2024_01/781111011"/>
    <hyperlink ref="F770" r:id="rId123" display="https://podminky.urs.cz/item/CS_URS_2024_01/781121011"/>
    <hyperlink ref="F776" r:id="rId124" display="https://podminky.urs.cz/item/CS_URS_2024_01/781131112"/>
    <hyperlink ref="F780" r:id="rId125" display="https://podminky.urs.cz/item/CS_URS_2024_01/781472211"/>
    <hyperlink ref="F788" r:id="rId126" display="https://podminky.urs.cz/item/CS_URS_2024_01/998781102"/>
    <hyperlink ref="F790" r:id="rId127" display="https://podminky.urs.cz/item/CS_URS_2024_01/998781194"/>
    <hyperlink ref="F792" r:id="rId128" display="https://podminky.urs.cz/item/CS_URS_2024_01/998781199"/>
    <hyperlink ref="F796" r:id="rId129" display="https://podminky.urs.cz/item/CS_URS_2024_01/783933151"/>
    <hyperlink ref="F804" r:id="rId130" display="https://podminky.urs.cz/item/CS_URS_2024_01/783937163"/>
    <hyperlink ref="F813" r:id="rId131" display="https://podminky.urs.cz/item/CS_URS_2024_01/784111001"/>
    <hyperlink ref="F817" r:id="rId132" display="https://podminky.urs.cz/item/CS_URS_2024_01/784111011"/>
    <hyperlink ref="F821" r:id="rId133" display="https://podminky.urs.cz/item/CS_URS_2024_01/784161001"/>
    <hyperlink ref="F825" r:id="rId134" display="https://podminky.urs.cz/item/CS_URS_2024_01/784181121"/>
    <hyperlink ref="F829" r:id="rId135" display="https://podminky.urs.cz/item/CS_URS_2024_01/78421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se změnou užívání, Edisonova 793/84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1465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ROUND((SUM(BE87:BE332)),  2)</f>
        <v>0</v>
      </c>
      <c r="G33" s="40"/>
      <c r="H33" s="40"/>
      <c r="I33" s="150">
        <v>0.20999999999999999</v>
      </c>
      <c r="J33" s="149">
        <f>ROUND(((SUM(BE87:BE332))*I33),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ROUND((SUM(BF87:BF332)),  2)</f>
        <v>0</v>
      </c>
      <c r="G34" s="40"/>
      <c r="H34" s="40"/>
      <c r="I34" s="150">
        <v>0.12</v>
      </c>
      <c r="J34" s="149">
        <f>ROUND(((SUM(BF87:BF332))*I34),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ROUND((SUM(BG87:BG332)),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ROUND((SUM(BH87:BH332)),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ROUND((SUM(BI87:BI332)),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se změnou užívání, Edisonova 793/84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ZTI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Ostrava Hrabůvka</v>
      </c>
      <c r="G52" s="42"/>
      <c r="H52" s="42"/>
      <c r="I52" s="34" t="s">
        <v>23</v>
      </c>
      <c r="J52" s="74" t="str">
        <f>IF(J12="","",J12)</f>
        <v>13. 2. 2024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Úřad městského obvodu Ostrava Jih</v>
      </c>
      <c r="G54" s="42"/>
      <c r="H54" s="42"/>
      <c r="I54" s="34" t="s">
        <v>31</v>
      </c>
      <c r="J54" s="38" t="str">
        <f>E21</f>
        <v>Ing. Petr Fraš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110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111</v>
      </c>
      <c r="E62" s="170"/>
      <c r="F62" s="170"/>
      <c r="G62" s="170"/>
      <c r="H62" s="170"/>
      <c r="I62" s="170"/>
      <c r="J62" s="171">
        <f>J99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1466</v>
      </c>
      <c r="E63" s="176"/>
      <c r="F63" s="176"/>
      <c r="G63" s="176"/>
      <c r="H63" s="176"/>
      <c r="I63" s="176"/>
      <c r="J63" s="177">
        <f>J100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1467</v>
      </c>
      <c r="E64" s="176"/>
      <c r="F64" s="176"/>
      <c r="G64" s="176"/>
      <c r="H64" s="176"/>
      <c r="I64" s="176"/>
      <c r="J64" s="177">
        <f>J149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114</v>
      </c>
      <c r="E65" s="176"/>
      <c r="F65" s="176"/>
      <c r="G65" s="176"/>
      <c r="H65" s="176"/>
      <c r="I65" s="176"/>
      <c r="J65" s="177">
        <f>J199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1468</v>
      </c>
      <c r="E66" s="176"/>
      <c r="F66" s="176"/>
      <c r="G66" s="176"/>
      <c r="H66" s="176"/>
      <c r="I66" s="176"/>
      <c r="J66" s="177">
        <f>J319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1469</v>
      </c>
      <c r="E67" s="176"/>
      <c r="F67" s="176"/>
      <c r="G67" s="176"/>
      <c r="H67" s="176"/>
      <c r="I67" s="176"/>
      <c r="J67" s="177">
        <f>J324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Stavební úpravy se změnou užívání, Edisonova 793/84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101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03 - ZTI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Ostrava Hrabůvka</v>
      </c>
      <c r="G81" s="42"/>
      <c r="H81" s="42"/>
      <c r="I81" s="34" t="s">
        <v>23</v>
      </c>
      <c r="J81" s="74" t="str">
        <f>IF(J12="","",J12)</f>
        <v>13. 2. 2024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Úřad městského obvodu Ostrava Jih</v>
      </c>
      <c r="G83" s="42"/>
      <c r="H83" s="42"/>
      <c r="I83" s="34" t="s">
        <v>31</v>
      </c>
      <c r="J83" s="38" t="str">
        <f>E21</f>
        <v>Ing. Petr Fraš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Ing. Petr Fraš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123</v>
      </c>
      <c r="D86" s="182" t="s">
        <v>56</v>
      </c>
      <c r="E86" s="182" t="s">
        <v>52</v>
      </c>
      <c r="F86" s="182" t="s">
        <v>53</v>
      </c>
      <c r="G86" s="182" t="s">
        <v>124</v>
      </c>
      <c r="H86" s="182" t="s">
        <v>125</v>
      </c>
      <c r="I86" s="182" t="s">
        <v>126</v>
      </c>
      <c r="J86" s="182" t="s">
        <v>105</v>
      </c>
      <c r="K86" s="183" t="s">
        <v>127</v>
      </c>
      <c r="L86" s="184"/>
      <c r="M86" s="94" t="s">
        <v>19</v>
      </c>
      <c r="N86" s="95" t="s">
        <v>41</v>
      </c>
      <c r="O86" s="95" t="s">
        <v>128</v>
      </c>
      <c r="P86" s="95" t="s">
        <v>129</v>
      </c>
      <c r="Q86" s="95" t="s">
        <v>130</v>
      </c>
      <c r="R86" s="95" t="s">
        <v>131</v>
      </c>
      <c r="S86" s="95" t="s">
        <v>132</v>
      </c>
      <c r="T86" s="96" t="s">
        <v>133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134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P88+P99</f>
        <v>0</v>
      </c>
      <c r="Q87" s="98"/>
      <c r="R87" s="187">
        <f>R88+R99</f>
        <v>0.79184099999999991</v>
      </c>
      <c r="S87" s="98"/>
      <c r="T87" s="188">
        <f>T88+T99</f>
        <v>0.64640000000000009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106</v>
      </c>
      <c r="BK87" s="189">
        <f>BK88+BK99</f>
        <v>0</v>
      </c>
    </row>
    <row r="88" s="12" customFormat="1" ht="25.92" customHeight="1">
      <c r="A88" s="12"/>
      <c r="B88" s="190"/>
      <c r="C88" s="191"/>
      <c r="D88" s="192" t="s">
        <v>70</v>
      </c>
      <c r="E88" s="193" t="s">
        <v>135</v>
      </c>
      <c r="F88" s="193" t="s">
        <v>136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</f>
        <v>0</v>
      </c>
      <c r="Q88" s="198"/>
      <c r="R88" s="199">
        <f>R89</f>
        <v>0</v>
      </c>
      <c r="S88" s="198"/>
      <c r="T88" s="20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79</v>
      </c>
      <c r="AT88" s="202" t="s">
        <v>70</v>
      </c>
      <c r="AU88" s="202" t="s">
        <v>71</v>
      </c>
      <c r="AY88" s="201" t="s">
        <v>137</v>
      </c>
      <c r="BK88" s="203">
        <f>BK89</f>
        <v>0</v>
      </c>
    </row>
    <row r="89" s="12" customFormat="1" ht="22.8" customHeight="1">
      <c r="A89" s="12"/>
      <c r="B89" s="190"/>
      <c r="C89" s="191"/>
      <c r="D89" s="192" t="s">
        <v>70</v>
      </c>
      <c r="E89" s="204" t="s">
        <v>353</v>
      </c>
      <c r="F89" s="204" t="s">
        <v>354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SUM(P90:P98)</f>
        <v>0</v>
      </c>
      <c r="Q89" s="198"/>
      <c r="R89" s="199">
        <f>SUM(R90:R98)</f>
        <v>0</v>
      </c>
      <c r="S89" s="198"/>
      <c r="T89" s="200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79</v>
      </c>
      <c r="AT89" s="202" t="s">
        <v>70</v>
      </c>
      <c r="AU89" s="202" t="s">
        <v>79</v>
      </c>
      <c r="AY89" s="201" t="s">
        <v>137</v>
      </c>
      <c r="BK89" s="203">
        <f>SUM(BK90:BK98)</f>
        <v>0</v>
      </c>
    </row>
    <row r="90" s="2" customFormat="1" ht="24.15" customHeight="1">
      <c r="A90" s="40"/>
      <c r="B90" s="41"/>
      <c r="C90" s="206" t="s">
        <v>79</v>
      </c>
      <c r="D90" s="206" t="s">
        <v>139</v>
      </c>
      <c r="E90" s="207" t="s">
        <v>1470</v>
      </c>
      <c r="F90" s="208" t="s">
        <v>1471</v>
      </c>
      <c r="G90" s="209" t="s">
        <v>194</v>
      </c>
      <c r="H90" s="210">
        <v>0.64600000000000002</v>
      </c>
      <c r="I90" s="211"/>
      <c r="J90" s="212">
        <f>ROUND(I90*H90,2)</f>
        <v>0</v>
      </c>
      <c r="K90" s="208" t="s">
        <v>143</v>
      </c>
      <c r="L90" s="46"/>
      <c r="M90" s="213" t="s">
        <v>19</v>
      </c>
      <c r="N90" s="214" t="s">
        <v>42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144</v>
      </c>
      <c r="AT90" s="217" t="s">
        <v>139</v>
      </c>
      <c r="AU90" s="217" t="s">
        <v>81</v>
      </c>
      <c r="AY90" s="19" t="s">
        <v>137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79</v>
      </c>
      <c r="BK90" s="218">
        <f>ROUND(I90*H90,2)</f>
        <v>0</v>
      </c>
      <c r="BL90" s="19" t="s">
        <v>144</v>
      </c>
      <c r="BM90" s="217" t="s">
        <v>1472</v>
      </c>
    </row>
    <row r="91" s="2" customFormat="1">
      <c r="A91" s="40"/>
      <c r="B91" s="41"/>
      <c r="C91" s="42"/>
      <c r="D91" s="219" t="s">
        <v>146</v>
      </c>
      <c r="E91" s="42"/>
      <c r="F91" s="220" t="s">
        <v>1473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146</v>
      </c>
      <c r="AU91" s="19" t="s">
        <v>81</v>
      </c>
    </row>
    <row r="92" s="2" customFormat="1" ht="21.75" customHeight="1">
      <c r="A92" s="40"/>
      <c r="B92" s="41"/>
      <c r="C92" s="206" t="s">
        <v>81</v>
      </c>
      <c r="D92" s="206" t="s">
        <v>139</v>
      </c>
      <c r="E92" s="207" t="s">
        <v>361</v>
      </c>
      <c r="F92" s="208" t="s">
        <v>362</v>
      </c>
      <c r="G92" s="209" t="s">
        <v>194</v>
      </c>
      <c r="H92" s="210">
        <v>0.64600000000000002</v>
      </c>
      <c r="I92" s="211"/>
      <c r="J92" s="212">
        <f>ROUND(I92*H92,2)</f>
        <v>0</v>
      </c>
      <c r="K92" s="208" t="s">
        <v>143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144</v>
      </c>
      <c r="AT92" s="217" t="s">
        <v>139</v>
      </c>
      <c r="AU92" s="217" t="s">
        <v>81</v>
      </c>
      <c r="AY92" s="19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144</v>
      </c>
      <c r="BM92" s="217" t="s">
        <v>1474</v>
      </c>
    </row>
    <row r="93" s="2" customFormat="1">
      <c r="A93" s="40"/>
      <c r="B93" s="41"/>
      <c r="C93" s="42"/>
      <c r="D93" s="219" t="s">
        <v>146</v>
      </c>
      <c r="E93" s="42"/>
      <c r="F93" s="220" t="s">
        <v>364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146</v>
      </c>
      <c r="AU93" s="19" t="s">
        <v>81</v>
      </c>
    </row>
    <row r="94" s="2" customFormat="1" ht="24.15" customHeight="1">
      <c r="A94" s="40"/>
      <c r="B94" s="41"/>
      <c r="C94" s="206" t="s">
        <v>157</v>
      </c>
      <c r="D94" s="206" t="s">
        <v>139</v>
      </c>
      <c r="E94" s="207" t="s">
        <v>366</v>
      </c>
      <c r="F94" s="208" t="s">
        <v>367</v>
      </c>
      <c r="G94" s="209" t="s">
        <v>194</v>
      </c>
      <c r="H94" s="210">
        <v>0.64600000000000002</v>
      </c>
      <c r="I94" s="211"/>
      <c r="J94" s="212">
        <f>ROUND(I94*H94,2)</f>
        <v>0</v>
      </c>
      <c r="K94" s="208" t="s">
        <v>143</v>
      </c>
      <c r="L94" s="46"/>
      <c r="M94" s="213" t="s">
        <v>19</v>
      </c>
      <c r="N94" s="214" t="s">
        <v>42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144</v>
      </c>
      <c r="AT94" s="217" t="s">
        <v>139</v>
      </c>
      <c r="AU94" s="217" t="s">
        <v>81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79</v>
      </c>
      <c r="BK94" s="218">
        <f>ROUND(I94*H94,2)</f>
        <v>0</v>
      </c>
      <c r="BL94" s="19" t="s">
        <v>144</v>
      </c>
      <c r="BM94" s="217" t="s">
        <v>1475</v>
      </c>
    </row>
    <row r="95" s="2" customFormat="1">
      <c r="A95" s="40"/>
      <c r="B95" s="41"/>
      <c r="C95" s="42"/>
      <c r="D95" s="219" t="s">
        <v>146</v>
      </c>
      <c r="E95" s="42"/>
      <c r="F95" s="220" t="s">
        <v>369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146</v>
      </c>
      <c r="AU95" s="19" t="s">
        <v>81</v>
      </c>
    </row>
    <row r="96" s="2" customFormat="1" ht="24.15" customHeight="1">
      <c r="A96" s="40"/>
      <c r="B96" s="41"/>
      <c r="C96" s="206" t="s">
        <v>144</v>
      </c>
      <c r="D96" s="206" t="s">
        <v>139</v>
      </c>
      <c r="E96" s="207" t="s">
        <v>372</v>
      </c>
      <c r="F96" s="208" t="s">
        <v>373</v>
      </c>
      <c r="G96" s="209" t="s">
        <v>194</v>
      </c>
      <c r="H96" s="210">
        <v>12.92</v>
      </c>
      <c r="I96" s="211"/>
      <c r="J96" s="212">
        <f>ROUND(I96*H96,2)</f>
        <v>0</v>
      </c>
      <c r="K96" s="208" t="s">
        <v>143</v>
      </c>
      <c r="L96" s="46"/>
      <c r="M96" s="213" t="s">
        <v>19</v>
      </c>
      <c r="N96" s="214" t="s">
        <v>42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144</v>
      </c>
      <c r="AT96" s="217" t="s">
        <v>139</v>
      </c>
      <c r="AU96" s="217" t="s">
        <v>81</v>
      </c>
      <c r="AY96" s="19" t="s">
        <v>137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79</v>
      </c>
      <c r="BK96" s="218">
        <f>ROUND(I96*H96,2)</f>
        <v>0</v>
      </c>
      <c r="BL96" s="19" t="s">
        <v>144</v>
      </c>
      <c r="BM96" s="217" t="s">
        <v>1476</v>
      </c>
    </row>
    <row r="97" s="2" customFormat="1">
      <c r="A97" s="40"/>
      <c r="B97" s="41"/>
      <c r="C97" s="42"/>
      <c r="D97" s="219" t="s">
        <v>146</v>
      </c>
      <c r="E97" s="42"/>
      <c r="F97" s="220" t="s">
        <v>375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146</v>
      </c>
      <c r="AU97" s="19" t="s">
        <v>81</v>
      </c>
    </row>
    <row r="98" s="14" customFormat="1">
      <c r="A98" s="14"/>
      <c r="B98" s="235"/>
      <c r="C98" s="236"/>
      <c r="D98" s="226" t="s">
        <v>148</v>
      </c>
      <c r="E98" s="236"/>
      <c r="F98" s="238" t="s">
        <v>1477</v>
      </c>
      <c r="G98" s="236"/>
      <c r="H98" s="239">
        <v>12.92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148</v>
      </c>
      <c r="AU98" s="245" t="s">
        <v>81</v>
      </c>
      <c r="AV98" s="14" t="s">
        <v>81</v>
      </c>
      <c r="AW98" s="14" t="s">
        <v>4</v>
      </c>
      <c r="AX98" s="14" t="s">
        <v>79</v>
      </c>
      <c r="AY98" s="245" t="s">
        <v>137</v>
      </c>
    </row>
    <row r="99" s="12" customFormat="1" ht="25.92" customHeight="1">
      <c r="A99" s="12"/>
      <c r="B99" s="190"/>
      <c r="C99" s="191"/>
      <c r="D99" s="192" t="s">
        <v>70</v>
      </c>
      <c r="E99" s="193" t="s">
        <v>376</v>
      </c>
      <c r="F99" s="193" t="s">
        <v>377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P100+P149+P199+P319+P324</f>
        <v>0</v>
      </c>
      <c r="Q99" s="198"/>
      <c r="R99" s="199">
        <f>R100+R149+R199+R319+R324</f>
        <v>0.79184099999999991</v>
      </c>
      <c r="S99" s="198"/>
      <c r="T99" s="200">
        <f>T100+T149+T199+T319+T324</f>
        <v>0.64640000000000009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81</v>
      </c>
      <c r="AT99" s="202" t="s">
        <v>70</v>
      </c>
      <c r="AU99" s="202" t="s">
        <v>71</v>
      </c>
      <c r="AY99" s="201" t="s">
        <v>137</v>
      </c>
      <c r="BK99" s="203">
        <f>BK100+BK149+BK199+BK319+BK324</f>
        <v>0</v>
      </c>
    </row>
    <row r="100" s="12" customFormat="1" ht="22.8" customHeight="1">
      <c r="A100" s="12"/>
      <c r="B100" s="190"/>
      <c r="C100" s="191"/>
      <c r="D100" s="192" t="s">
        <v>70</v>
      </c>
      <c r="E100" s="204" t="s">
        <v>1478</v>
      </c>
      <c r="F100" s="204" t="s">
        <v>1479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SUM(P101:P148)</f>
        <v>0</v>
      </c>
      <c r="Q100" s="198"/>
      <c r="R100" s="199">
        <f>SUM(R101:R148)</f>
        <v>0.043375999999999998</v>
      </c>
      <c r="S100" s="198"/>
      <c r="T100" s="200">
        <f>SUM(T101:T148)</f>
        <v>0.17376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81</v>
      </c>
      <c r="AT100" s="202" t="s">
        <v>70</v>
      </c>
      <c r="AU100" s="202" t="s">
        <v>79</v>
      </c>
      <c r="AY100" s="201" t="s">
        <v>137</v>
      </c>
      <c r="BK100" s="203">
        <f>SUM(BK101:BK148)</f>
        <v>0</v>
      </c>
    </row>
    <row r="101" s="2" customFormat="1" ht="16.5" customHeight="1">
      <c r="A101" s="40"/>
      <c r="B101" s="41"/>
      <c r="C101" s="206" t="s">
        <v>168</v>
      </c>
      <c r="D101" s="206" t="s">
        <v>139</v>
      </c>
      <c r="E101" s="207" t="s">
        <v>1480</v>
      </c>
      <c r="F101" s="208" t="s">
        <v>1481</v>
      </c>
      <c r="G101" s="209" t="s">
        <v>325</v>
      </c>
      <c r="H101" s="210">
        <v>36</v>
      </c>
      <c r="I101" s="211"/>
      <c r="J101" s="212">
        <f>ROUND(I101*H101,2)</f>
        <v>0</v>
      </c>
      <c r="K101" s="208" t="s">
        <v>143</v>
      </c>
      <c r="L101" s="46"/>
      <c r="M101" s="213" t="s">
        <v>19</v>
      </c>
      <c r="N101" s="214" t="s">
        <v>42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0.0020999999999999999</v>
      </c>
      <c r="T101" s="216">
        <f>S101*H101</f>
        <v>0.075600000000000001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248</v>
      </c>
      <c r="AT101" s="217" t="s">
        <v>139</v>
      </c>
      <c r="AU101" s="217" t="s">
        <v>81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79</v>
      </c>
      <c r="BK101" s="218">
        <f>ROUND(I101*H101,2)</f>
        <v>0</v>
      </c>
      <c r="BL101" s="19" t="s">
        <v>248</v>
      </c>
      <c r="BM101" s="217" t="s">
        <v>1482</v>
      </c>
    </row>
    <row r="102" s="2" customFormat="1">
      <c r="A102" s="40"/>
      <c r="B102" s="41"/>
      <c r="C102" s="42"/>
      <c r="D102" s="219" t="s">
        <v>146</v>
      </c>
      <c r="E102" s="42"/>
      <c r="F102" s="220" t="s">
        <v>1483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146</v>
      </c>
      <c r="AU102" s="19" t="s">
        <v>81</v>
      </c>
    </row>
    <row r="103" s="13" customFormat="1">
      <c r="A103" s="13"/>
      <c r="B103" s="224"/>
      <c r="C103" s="225"/>
      <c r="D103" s="226" t="s">
        <v>148</v>
      </c>
      <c r="E103" s="227" t="s">
        <v>19</v>
      </c>
      <c r="F103" s="228" t="s">
        <v>1484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148</v>
      </c>
      <c r="AU103" s="234" t="s">
        <v>81</v>
      </c>
      <c r="AV103" s="13" t="s">
        <v>79</v>
      </c>
      <c r="AW103" s="13" t="s">
        <v>33</v>
      </c>
      <c r="AX103" s="13" t="s">
        <v>71</v>
      </c>
      <c r="AY103" s="234" t="s">
        <v>137</v>
      </c>
    </row>
    <row r="104" s="14" customFormat="1">
      <c r="A104" s="14"/>
      <c r="B104" s="235"/>
      <c r="C104" s="236"/>
      <c r="D104" s="226" t="s">
        <v>148</v>
      </c>
      <c r="E104" s="237" t="s">
        <v>19</v>
      </c>
      <c r="F104" s="238" t="s">
        <v>1485</v>
      </c>
      <c r="G104" s="236"/>
      <c r="H104" s="239">
        <v>36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148</v>
      </c>
      <c r="AU104" s="245" t="s">
        <v>81</v>
      </c>
      <c r="AV104" s="14" t="s">
        <v>81</v>
      </c>
      <c r="AW104" s="14" t="s">
        <v>33</v>
      </c>
      <c r="AX104" s="14" t="s">
        <v>79</v>
      </c>
      <c r="AY104" s="245" t="s">
        <v>137</v>
      </c>
    </row>
    <row r="105" s="2" customFormat="1" ht="16.5" customHeight="1">
      <c r="A105" s="40"/>
      <c r="B105" s="41"/>
      <c r="C105" s="206" t="s">
        <v>174</v>
      </c>
      <c r="D105" s="206" t="s">
        <v>139</v>
      </c>
      <c r="E105" s="207" t="s">
        <v>1486</v>
      </c>
      <c r="F105" s="208" t="s">
        <v>1487</v>
      </c>
      <c r="G105" s="209" t="s">
        <v>325</v>
      </c>
      <c r="H105" s="210">
        <v>12</v>
      </c>
      <c r="I105" s="211"/>
      <c r="J105" s="212">
        <f>ROUND(I105*H105,2)</f>
        <v>0</v>
      </c>
      <c r="K105" s="208" t="s">
        <v>143</v>
      </c>
      <c r="L105" s="46"/>
      <c r="M105" s="213" t="s">
        <v>19</v>
      </c>
      <c r="N105" s="214" t="s">
        <v>42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0.00198</v>
      </c>
      <c r="T105" s="216">
        <f>S105*H105</f>
        <v>0.02376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248</v>
      </c>
      <c r="AT105" s="217" t="s">
        <v>139</v>
      </c>
      <c r="AU105" s="217" t="s">
        <v>81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248</v>
      </c>
      <c r="BM105" s="217" t="s">
        <v>1488</v>
      </c>
    </row>
    <row r="106" s="2" customFormat="1">
      <c r="A106" s="40"/>
      <c r="B106" s="41"/>
      <c r="C106" s="42"/>
      <c r="D106" s="219" t="s">
        <v>146</v>
      </c>
      <c r="E106" s="42"/>
      <c r="F106" s="220" t="s">
        <v>1489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146</v>
      </c>
      <c r="AU106" s="19" t="s">
        <v>81</v>
      </c>
    </row>
    <row r="107" s="13" customFormat="1">
      <c r="A107" s="13"/>
      <c r="B107" s="224"/>
      <c r="C107" s="225"/>
      <c r="D107" s="226" t="s">
        <v>148</v>
      </c>
      <c r="E107" s="227" t="s">
        <v>19</v>
      </c>
      <c r="F107" s="228" t="s">
        <v>1484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148</v>
      </c>
      <c r="AU107" s="234" t="s">
        <v>81</v>
      </c>
      <c r="AV107" s="13" t="s">
        <v>79</v>
      </c>
      <c r="AW107" s="13" t="s">
        <v>33</v>
      </c>
      <c r="AX107" s="13" t="s">
        <v>71</v>
      </c>
      <c r="AY107" s="234" t="s">
        <v>137</v>
      </c>
    </row>
    <row r="108" s="14" customFormat="1">
      <c r="A108" s="14"/>
      <c r="B108" s="235"/>
      <c r="C108" s="236"/>
      <c r="D108" s="226" t="s">
        <v>148</v>
      </c>
      <c r="E108" s="237" t="s">
        <v>19</v>
      </c>
      <c r="F108" s="238" t="s">
        <v>1490</v>
      </c>
      <c r="G108" s="236"/>
      <c r="H108" s="239">
        <v>12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148</v>
      </c>
      <c r="AU108" s="245" t="s">
        <v>81</v>
      </c>
      <c r="AV108" s="14" t="s">
        <v>81</v>
      </c>
      <c r="AW108" s="14" t="s">
        <v>33</v>
      </c>
      <c r="AX108" s="14" t="s">
        <v>79</v>
      </c>
      <c r="AY108" s="245" t="s">
        <v>137</v>
      </c>
    </row>
    <row r="109" s="2" customFormat="1" ht="16.5" customHeight="1">
      <c r="A109" s="40"/>
      <c r="B109" s="41"/>
      <c r="C109" s="206" t="s">
        <v>180</v>
      </c>
      <c r="D109" s="206" t="s">
        <v>139</v>
      </c>
      <c r="E109" s="207" t="s">
        <v>1491</v>
      </c>
      <c r="F109" s="208" t="s">
        <v>1492</v>
      </c>
      <c r="G109" s="209" t="s">
        <v>325</v>
      </c>
      <c r="H109" s="210">
        <v>16</v>
      </c>
      <c r="I109" s="211"/>
      <c r="J109" s="212">
        <f>ROUND(I109*H109,2)</f>
        <v>0</v>
      </c>
      <c r="K109" s="208" t="s">
        <v>143</v>
      </c>
      <c r="L109" s="46"/>
      <c r="M109" s="213" t="s">
        <v>19</v>
      </c>
      <c r="N109" s="214" t="s">
        <v>42</v>
      </c>
      <c r="O109" s="86"/>
      <c r="P109" s="215">
        <f>O109*H109</f>
        <v>0</v>
      </c>
      <c r="Q109" s="215">
        <v>0.00048000000000000001</v>
      </c>
      <c r="R109" s="215">
        <f>Q109*H109</f>
        <v>0.0076800000000000002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248</v>
      </c>
      <c r="AT109" s="217" t="s">
        <v>139</v>
      </c>
      <c r="AU109" s="217" t="s">
        <v>81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79</v>
      </c>
      <c r="BK109" s="218">
        <f>ROUND(I109*H109,2)</f>
        <v>0</v>
      </c>
      <c r="BL109" s="19" t="s">
        <v>248</v>
      </c>
      <c r="BM109" s="217" t="s">
        <v>1493</v>
      </c>
    </row>
    <row r="110" s="2" customFormat="1">
      <c r="A110" s="40"/>
      <c r="B110" s="41"/>
      <c r="C110" s="42"/>
      <c r="D110" s="219" t="s">
        <v>146</v>
      </c>
      <c r="E110" s="42"/>
      <c r="F110" s="220" t="s">
        <v>1494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146</v>
      </c>
      <c r="AU110" s="19" t="s">
        <v>81</v>
      </c>
    </row>
    <row r="111" s="13" customFormat="1">
      <c r="A111" s="13"/>
      <c r="B111" s="224"/>
      <c r="C111" s="225"/>
      <c r="D111" s="226" t="s">
        <v>148</v>
      </c>
      <c r="E111" s="227" t="s">
        <v>19</v>
      </c>
      <c r="F111" s="228" t="s">
        <v>1484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148</v>
      </c>
      <c r="AU111" s="234" t="s">
        <v>81</v>
      </c>
      <c r="AV111" s="13" t="s">
        <v>79</v>
      </c>
      <c r="AW111" s="13" t="s">
        <v>33</v>
      </c>
      <c r="AX111" s="13" t="s">
        <v>71</v>
      </c>
      <c r="AY111" s="234" t="s">
        <v>137</v>
      </c>
    </row>
    <row r="112" s="14" customFormat="1">
      <c r="A112" s="14"/>
      <c r="B112" s="235"/>
      <c r="C112" s="236"/>
      <c r="D112" s="226" t="s">
        <v>148</v>
      </c>
      <c r="E112" s="237" t="s">
        <v>19</v>
      </c>
      <c r="F112" s="238" t="s">
        <v>1495</v>
      </c>
      <c r="G112" s="236"/>
      <c r="H112" s="239">
        <v>16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148</v>
      </c>
      <c r="AU112" s="245" t="s">
        <v>81</v>
      </c>
      <c r="AV112" s="14" t="s">
        <v>81</v>
      </c>
      <c r="AW112" s="14" t="s">
        <v>33</v>
      </c>
      <c r="AX112" s="14" t="s">
        <v>79</v>
      </c>
      <c r="AY112" s="245" t="s">
        <v>137</v>
      </c>
    </row>
    <row r="113" s="2" customFormat="1" ht="16.5" customHeight="1">
      <c r="A113" s="40"/>
      <c r="B113" s="41"/>
      <c r="C113" s="206" t="s">
        <v>186</v>
      </c>
      <c r="D113" s="206" t="s">
        <v>139</v>
      </c>
      <c r="E113" s="207" t="s">
        <v>1496</v>
      </c>
      <c r="F113" s="208" t="s">
        <v>1497</v>
      </c>
      <c r="G113" s="209" t="s">
        <v>325</v>
      </c>
      <c r="H113" s="210">
        <v>9.4000000000000004</v>
      </c>
      <c r="I113" s="211"/>
      <c r="J113" s="212">
        <f>ROUND(I113*H113,2)</f>
        <v>0</v>
      </c>
      <c r="K113" s="208" t="s">
        <v>143</v>
      </c>
      <c r="L113" s="46"/>
      <c r="M113" s="213" t="s">
        <v>19</v>
      </c>
      <c r="N113" s="214" t="s">
        <v>42</v>
      </c>
      <c r="O113" s="86"/>
      <c r="P113" s="215">
        <f>O113*H113</f>
        <v>0</v>
      </c>
      <c r="Q113" s="215">
        <v>0.00071000000000000002</v>
      </c>
      <c r="R113" s="215">
        <f>Q113*H113</f>
        <v>0.0066740000000000002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248</v>
      </c>
      <c r="AT113" s="217" t="s">
        <v>139</v>
      </c>
      <c r="AU113" s="217" t="s">
        <v>81</v>
      </c>
      <c r="AY113" s="19" t="s">
        <v>137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79</v>
      </c>
      <c r="BK113" s="218">
        <f>ROUND(I113*H113,2)</f>
        <v>0</v>
      </c>
      <c r="BL113" s="19" t="s">
        <v>248</v>
      </c>
      <c r="BM113" s="217" t="s">
        <v>1498</v>
      </c>
    </row>
    <row r="114" s="2" customFormat="1">
      <c r="A114" s="40"/>
      <c r="B114" s="41"/>
      <c r="C114" s="42"/>
      <c r="D114" s="219" t="s">
        <v>146</v>
      </c>
      <c r="E114" s="42"/>
      <c r="F114" s="220" t="s">
        <v>1499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146</v>
      </c>
      <c r="AU114" s="19" t="s">
        <v>81</v>
      </c>
    </row>
    <row r="115" s="13" customFormat="1">
      <c r="A115" s="13"/>
      <c r="B115" s="224"/>
      <c r="C115" s="225"/>
      <c r="D115" s="226" t="s">
        <v>148</v>
      </c>
      <c r="E115" s="227" t="s">
        <v>19</v>
      </c>
      <c r="F115" s="228" t="s">
        <v>1484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148</v>
      </c>
      <c r="AU115" s="234" t="s">
        <v>81</v>
      </c>
      <c r="AV115" s="13" t="s">
        <v>79</v>
      </c>
      <c r="AW115" s="13" t="s">
        <v>33</v>
      </c>
      <c r="AX115" s="13" t="s">
        <v>71</v>
      </c>
      <c r="AY115" s="234" t="s">
        <v>137</v>
      </c>
    </row>
    <row r="116" s="14" customFormat="1">
      <c r="A116" s="14"/>
      <c r="B116" s="235"/>
      <c r="C116" s="236"/>
      <c r="D116" s="226" t="s">
        <v>148</v>
      </c>
      <c r="E116" s="237" t="s">
        <v>19</v>
      </c>
      <c r="F116" s="238" t="s">
        <v>1500</v>
      </c>
      <c r="G116" s="236"/>
      <c r="H116" s="239">
        <v>9.4000000000000004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148</v>
      </c>
      <c r="AU116" s="245" t="s">
        <v>81</v>
      </c>
      <c r="AV116" s="14" t="s">
        <v>81</v>
      </c>
      <c r="AW116" s="14" t="s">
        <v>33</v>
      </c>
      <c r="AX116" s="14" t="s">
        <v>79</v>
      </c>
      <c r="AY116" s="245" t="s">
        <v>137</v>
      </c>
    </row>
    <row r="117" s="2" customFormat="1" ht="16.5" customHeight="1">
      <c r="A117" s="40"/>
      <c r="B117" s="41"/>
      <c r="C117" s="206" t="s">
        <v>191</v>
      </c>
      <c r="D117" s="206" t="s">
        <v>139</v>
      </c>
      <c r="E117" s="207" t="s">
        <v>1501</v>
      </c>
      <c r="F117" s="208" t="s">
        <v>1502</v>
      </c>
      <c r="G117" s="209" t="s">
        <v>325</v>
      </c>
      <c r="H117" s="210">
        <v>10.300000000000001</v>
      </c>
      <c r="I117" s="211"/>
      <c r="J117" s="212">
        <f>ROUND(I117*H117,2)</f>
        <v>0</v>
      </c>
      <c r="K117" s="208" t="s">
        <v>143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0.0022399999999999998</v>
      </c>
      <c r="R117" s="215">
        <f>Q117*H117</f>
        <v>0.023071999999999999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248</v>
      </c>
      <c r="AT117" s="217" t="s">
        <v>139</v>
      </c>
      <c r="AU117" s="217" t="s">
        <v>81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248</v>
      </c>
      <c r="BM117" s="217" t="s">
        <v>1503</v>
      </c>
    </row>
    <row r="118" s="2" customFormat="1">
      <c r="A118" s="40"/>
      <c r="B118" s="41"/>
      <c r="C118" s="42"/>
      <c r="D118" s="219" t="s">
        <v>146</v>
      </c>
      <c r="E118" s="42"/>
      <c r="F118" s="220" t="s">
        <v>1504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146</v>
      </c>
      <c r="AU118" s="19" t="s">
        <v>81</v>
      </c>
    </row>
    <row r="119" s="13" customFormat="1">
      <c r="A119" s="13"/>
      <c r="B119" s="224"/>
      <c r="C119" s="225"/>
      <c r="D119" s="226" t="s">
        <v>148</v>
      </c>
      <c r="E119" s="227" t="s">
        <v>19</v>
      </c>
      <c r="F119" s="228" t="s">
        <v>1484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148</v>
      </c>
      <c r="AU119" s="234" t="s">
        <v>81</v>
      </c>
      <c r="AV119" s="13" t="s">
        <v>79</v>
      </c>
      <c r="AW119" s="13" t="s">
        <v>33</v>
      </c>
      <c r="AX119" s="13" t="s">
        <v>71</v>
      </c>
      <c r="AY119" s="234" t="s">
        <v>137</v>
      </c>
    </row>
    <row r="120" s="14" customFormat="1">
      <c r="A120" s="14"/>
      <c r="B120" s="235"/>
      <c r="C120" s="236"/>
      <c r="D120" s="226" t="s">
        <v>148</v>
      </c>
      <c r="E120" s="237" t="s">
        <v>19</v>
      </c>
      <c r="F120" s="238" t="s">
        <v>1505</v>
      </c>
      <c r="G120" s="236"/>
      <c r="H120" s="239">
        <v>10.300000000000001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148</v>
      </c>
      <c r="AU120" s="245" t="s">
        <v>81</v>
      </c>
      <c r="AV120" s="14" t="s">
        <v>81</v>
      </c>
      <c r="AW120" s="14" t="s">
        <v>33</v>
      </c>
      <c r="AX120" s="14" t="s">
        <v>79</v>
      </c>
      <c r="AY120" s="245" t="s">
        <v>137</v>
      </c>
    </row>
    <row r="121" s="2" customFormat="1" ht="16.5" customHeight="1">
      <c r="A121" s="40"/>
      <c r="B121" s="41"/>
      <c r="C121" s="206" t="s">
        <v>198</v>
      </c>
      <c r="D121" s="206" t="s">
        <v>139</v>
      </c>
      <c r="E121" s="207" t="s">
        <v>1506</v>
      </c>
      <c r="F121" s="208" t="s">
        <v>1507</v>
      </c>
      <c r="G121" s="209" t="s">
        <v>318</v>
      </c>
      <c r="H121" s="210">
        <v>10</v>
      </c>
      <c r="I121" s="211"/>
      <c r="J121" s="212">
        <f>ROUND(I121*H121,2)</f>
        <v>0</v>
      </c>
      <c r="K121" s="208" t="s">
        <v>143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248</v>
      </c>
      <c r="AT121" s="217" t="s">
        <v>139</v>
      </c>
      <c r="AU121" s="217" t="s">
        <v>81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248</v>
      </c>
      <c r="BM121" s="217" t="s">
        <v>1508</v>
      </c>
    </row>
    <row r="122" s="2" customFormat="1">
      <c r="A122" s="40"/>
      <c r="B122" s="41"/>
      <c r="C122" s="42"/>
      <c r="D122" s="219" t="s">
        <v>146</v>
      </c>
      <c r="E122" s="42"/>
      <c r="F122" s="220" t="s">
        <v>1509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146</v>
      </c>
      <c r="AU122" s="19" t="s">
        <v>81</v>
      </c>
    </row>
    <row r="123" s="13" customFormat="1">
      <c r="A123" s="13"/>
      <c r="B123" s="224"/>
      <c r="C123" s="225"/>
      <c r="D123" s="226" t="s">
        <v>148</v>
      </c>
      <c r="E123" s="227" t="s">
        <v>19</v>
      </c>
      <c r="F123" s="228" t="s">
        <v>1484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148</v>
      </c>
      <c r="AU123" s="234" t="s">
        <v>81</v>
      </c>
      <c r="AV123" s="13" t="s">
        <v>79</v>
      </c>
      <c r="AW123" s="13" t="s">
        <v>33</v>
      </c>
      <c r="AX123" s="13" t="s">
        <v>71</v>
      </c>
      <c r="AY123" s="234" t="s">
        <v>137</v>
      </c>
    </row>
    <row r="124" s="14" customFormat="1">
      <c r="A124" s="14"/>
      <c r="B124" s="235"/>
      <c r="C124" s="236"/>
      <c r="D124" s="226" t="s">
        <v>148</v>
      </c>
      <c r="E124" s="237" t="s">
        <v>19</v>
      </c>
      <c r="F124" s="238" t="s">
        <v>198</v>
      </c>
      <c r="G124" s="236"/>
      <c r="H124" s="239">
        <v>10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148</v>
      </c>
      <c r="AU124" s="245" t="s">
        <v>81</v>
      </c>
      <c r="AV124" s="14" t="s">
        <v>81</v>
      </c>
      <c r="AW124" s="14" t="s">
        <v>33</v>
      </c>
      <c r="AX124" s="14" t="s">
        <v>79</v>
      </c>
      <c r="AY124" s="245" t="s">
        <v>137</v>
      </c>
    </row>
    <row r="125" s="2" customFormat="1" ht="16.5" customHeight="1">
      <c r="A125" s="40"/>
      <c r="B125" s="41"/>
      <c r="C125" s="206" t="s">
        <v>204</v>
      </c>
      <c r="D125" s="206" t="s">
        <v>139</v>
      </c>
      <c r="E125" s="207" t="s">
        <v>1510</v>
      </c>
      <c r="F125" s="208" t="s">
        <v>1511</v>
      </c>
      <c r="G125" s="209" t="s">
        <v>318</v>
      </c>
      <c r="H125" s="210">
        <v>6</v>
      </c>
      <c r="I125" s="211"/>
      <c r="J125" s="212">
        <f>ROUND(I125*H125,2)</f>
        <v>0</v>
      </c>
      <c r="K125" s="208" t="s">
        <v>143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248</v>
      </c>
      <c r="AT125" s="217" t="s">
        <v>139</v>
      </c>
      <c r="AU125" s="217" t="s">
        <v>81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248</v>
      </c>
      <c r="BM125" s="217" t="s">
        <v>1512</v>
      </c>
    </row>
    <row r="126" s="2" customFormat="1">
      <c r="A126" s="40"/>
      <c r="B126" s="41"/>
      <c r="C126" s="42"/>
      <c r="D126" s="219" t="s">
        <v>146</v>
      </c>
      <c r="E126" s="42"/>
      <c r="F126" s="220" t="s">
        <v>1513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146</v>
      </c>
      <c r="AU126" s="19" t="s">
        <v>81</v>
      </c>
    </row>
    <row r="127" s="13" customFormat="1">
      <c r="A127" s="13"/>
      <c r="B127" s="224"/>
      <c r="C127" s="225"/>
      <c r="D127" s="226" t="s">
        <v>148</v>
      </c>
      <c r="E127" s="227" t="s">
        <v>19</v>
      </c>
      <c r="F127" s="228" t="s">
        <v>1484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148</v>
      </c>
      <c r="AU127" s="234" t="s">
        <v>81</v>
      </c>
      <c r="AV127" s="13" t="s">
        <v>79</v>
      </c>
      <c r="AW127" s="13" t="s">
        <v>33</v>
      </c>
      <c r="AX127" s="13" t="s">
        <v>71</v>
      </c>
      <c r="AY127" s="234" t="s">
        <v>137</v>
      </c>
    </row>
    <row r="128" s="14" customFormat="1">
      <c r="A128" s="14"/>
      <c r="B128" s="235"/>
      <c r="C128" s="236"/>
      <c r="D128" s="226" t="s">
        <v>148</v>
      </c>
      <c r="E128" s="237" t="s">
        <v>19</v>
      </c>
      <c r="F128" s="238" t="s">
        <v>174</v>
      </c>
      <c r="G128" s="236"/>
      <c r="H128" s="239">
        <v>6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148</v>
      </c>
      <c r="AU128" s="245" t="s">
        <v>81</v>
      </c>
      <c r="AV128" s="14" t="s">
        <v>81</v>
      </c>
      <c r="AW128" s="14" t="s">
        <v>33</v>
      </c>
      <c r="AX128" s="14" t="s">
        <v>79</v>
      </c>
      <c r="AY128" s="245" t="s">
        <v>137</v>
      </c>
    </row>
    <row r="129" s="2" customFormat="1" ht="16.5" customHeight="1">
      <c r="A129" s="40"/>
      <c r="B129" s="41"/>
      <c r="C129" s="206" t="s">
        <v>8</v>
      </c>
      <c r="D129" s="206" t="s">
        <v>139</v>
      </c>
      <c r="E129" s="207" t="s">
        <v>1514</v>
      </c>
      <c r="F129" s="208" t="s">
        <v>1515</v>
      </c>
      <c r="G129" s="209" t="s">
        <v>318</v>
      </c>
      <c r="H129" s="210">
        <v>1</v>
      </c>
      <c r="I129" s="211"/>
      <c r="J129" s="212">
        <f>ROUND(I129*H129,2)</f>
        <v>0</v>
      </c>
      <c r="K129" s="208" t="s">
        <v>143</v>
      </c>
      <c r="L129" s="46"/>
      <c r="M129" s="213" t="s">
        <v>19</v>
      </c>
      <c r="N129" s="214" t="s">
        <v>42</v>
      </c>
      <c r="O129" s="86"/>
      <c r="P129" s="215">
        <f>O129*H129</f>
        <v>0</v>
      </c>
      <c r="Q129" s="215">
        <v>0.0059500000000000004</v>
      </c>
      <c r="R129" s="215">
        <f>Q129*H129</f>
        <v>0.0059500000000000004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248</v>
      </c>
      <c r="AT129" s="217" t="s">
        <v>139</v>
      </c>
      <c r="AU129" s="217" t="s">
        <v>81</v>
      </c>
      <c r="AY129" s="19" t="s">
        <v>137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79</v>
      </c>
      <c r="BK129" s="218">
        <f>ROUND(I129*H129,2)</f>
        <v>0</v>
      </c>
      <c r="BL129" s="19" t="s">
        <v>248</v>
      </c>
      <c r="BM129" s="217" t="s">
        <v>1516</v>
      </c>
    </row>
    <row r="130" s="2" customFormat="1">
      <c r="A130" s="40"/>
      <c r="B130" s="41"/>
      <c r="C130" s="42"/>
      <c r="D130" s="219" t="s">
        <v>146</v>
      </c>
      <c r="E130" s="42"/>
      <c r="F130" s="220" t="s">
        <v>1517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146</v>
      </c>
      <c r="AU130" s="19" t="s">
        <v>81</v>
      </c>
    </row>
    <row r="131" s="13" customFormat="1">
      <c r="A131" s="13"/>
      <c r="B131" s="224"/>
      <c r="C131" s="225"/>
      <c r="D131" s="226" t="s">
        <v>148</v>
      </c>
      <c r="E131" s="227" t="s">
        <v>19</v>
      </c>
      <c r="F131" s="228" t="s">
        <v>1484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148</v>
      </c>
      <c r="AU131" s="234" t="s">
        <v>81</v>
      </c>
      <c r="AV131" s="13" t="s">
        <v>79</v>
      </c>
      <c r="AW131" s="13" t="s">
        <v>33</v>
      </c>
      <c r="AX131" s="13" t="s">
        <v>71</v>
      </c>
      <c r="AY131" s="234" t="s">
        <v>137</v>
      </c>
    </row>
    <row r="132" s="14" customFormat="1">
      <c r="A132" s="14"/>
      <c r="B132" s="235"/>
      <c r="C132" s="236"/>
      <c r="D132" s="226" t="s">
        <v>148</v>
      </c>
      <c r="E132" s="237" t="s">
        <v>19</v>
      </c>
      <c r="F132" s="238" t="s">
        <v>79</v>
      </c>
      <c r="G132" s="236"/>
      <c r="H132" s="239">
        <v>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148</v>
      </c>
      <c r="AU132" s="245" t="s">
        <v>81</v>
      </c>
      <c r="AV132" s="14" t="s">
        <v>81</v>
      </c>
      <c r="AW132" s="14" t="s">
        <v>33</v>
      </c>
      <c r="AX132" s="14" t="s">
        <v>79</v>
      </c>
      <c r="AY132" s="245" t="s">
        <v>137</v>
      </c>
    </row>
    <row r="133" s="2" customFormat="1" ht="16.5" customHeight="1">
      <c r="A133" s="40"/>
      <c r="B133" s="41"/>
      <c r="C133" s="206" t="s">
        <v>221</v>
      </c>
      <c r="D133" s="206" t="s">
        <v>139</v>
      </c>
      <c r="E133" s="207" t="s">
        <v>1518</v>
      </c>
      <c r="F133" s="208" t="s">
        <v>1519</v>
      </c>
      <c r="G133" s="209" t="s">
        <v>318</v>
      </c>
      <c r="H133" s="210">
        <v>24</v>
      </c>
      <c r="I133" s="211"/>
      <c r="J133" s="212">
        <f>ROUND(I133*H133,2)</f>
        <v>0</v>
      </c>
      <c r="K133" s="208" t="s">
        <v>143</v>
      </c>
      <c r="L133" s="46"/>
      <c r="M133" s="213" t="s">
        <v>19</v>
      </c>
      <c r="N133" s="214" t="s">
        <v>42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0.0030999999999999999</v>
      </c>
      <c r="T133" s="216">
        <f>S133*H133</f>
        <v>0.074399999999999994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248</v>
      </c>
      <c r="AT133" s="217" t="s">
        <v>139</v>
      </c>
      <c r="AU133" s="217" t="s">
        <v>81</v>
      </c>
      <c r="AY133" s="19" t="s">
        <v>137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79</v>
      </c>
      <c r="BK133" s="218">
        <f>ROUND(I133*H133,2)</f>
        <v>0</v>
      </c>
      <c r="BL133" s="19" t="s">
        <v>248</v>
      </c>
      <c r="BM133" s="217" t="s">
        <v>1520</v>
      </c>
    </row>
    <row r="134" s="2" customFormat="1">
      <c r="A134" s="40"/>
      <c r="B134" s="41"/>
      <c r="C134" s="42"/>
      <c r="D134" s="219" t="s">
        <v>146</v>
      </c>
      <c r="E134" s="42"/>
      <c r="F134" s="220" t="s">
        <v>1521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146</v>
      </c>
      <c r="AU134" s="19" t="s">
        <v>81</v>
      </c>
    </row>
    <row r="135" s="13" customFormat="1">
      <c r="A135" s="13"/>
      <c r="B135" s="224"/>
      <c r="C135" s="225"/>
      <c r="D135" s="226" t="s">
        <v>148</v>
      </c>
      <c r="E135" s="227" t="s">
        <v>19</v>
      </c>
      <c r="F135" s="228" t="s">
        <v>1484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148</v>
      </c>
      <c r="AU135" s="234" t="s">
        <v>81</v>
      </c>
      <c r="AV135" s="13" t="s">
        <v>79</v>
      </c>
      <c r="AW135" s="13" t="s">
        <v>33</v>
      </c>
      <c r="AX135" s="13" t="s">
        <v>71</v>
      </c>
      <c r="AY135" s="234" t="s">
        <v>137</v>
      </c>
    </row>
    <row r="136" s="14" customFormat="1">
      <c r="A136" s="14"/>
      <c r="B136" s="235"/>
      <c r="C136" s="236"/>
      <c r="D136" s="226" t="s">
        <v>148</v>
      </c>
      <c r="E136" s="237" t="s">
        <v>19</v>
      </c>
      <c r="F136" s="238" t="s">
        <v>294</v>
      </c>
      <c r="G136" s="236"/>
      <c r="H136" s="239">
        <v>24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148</v>
      </c>
      <c r="AU136" s="245" t="s">
        <v>81</v>
      </c>
      <c r="AV136" s="14" t="s">
        <v>81</v>
      </c>
      <c r="AW136" s="14" t="s">
        <v>33</v>
      </c>
      <c r="AX136" s="14" t="s">
        <v>79</v>
      </c>
      <c r="AY136" s="245" t="s">
        <v>137</v>
      </c>
    </row>
    <row r="137" s="2" customFormat="1" ht="16.5" customHeight="1">
      <c r="A137" s="40"/>
      <c r="B137" s="41"/>
      <c r="C137" s="206" t="s">
        <v>228</v>
      </c>
      <c r="D137" s="206" t="s">
        <v>139</v>
      </c>
      <c r="E137" s="207" t="s">
        <v>1522</v>
      </c>
      <c r="F137" s="208" t="s">
        <v>1523</v>
      </c>
      <c r="G137" s="209" t="s">
        <v>325</v>
      </c>
      <c r="H137" s="210">
        <v>35.700000000000003</v>
      </c>
      <c r="I137" s="211"/>
      <c r="J137" s="212">
        <f>ROUND(I137*H137,2)</f>
        <v>0</v>
      </c>
      <c r="K137" s="208" t="s">
        <v>143</v>
      </c>
      <c r="L137" s="46"/>
      <c r="M137" s="213" t="s">
        <v>19</v>
      </c>
      <c r="N137" s="214" t="s">
        <v>42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248</v>
      </c>
      <c r="AT137" s="217" t="s">
        <v>139</v>
      </c>
      <c r="AU137" s="217" t="s">
        <v>81</v>
      </c>
      <c r="AY137" s="19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79</v>
      </c>
      <c r="BK137" s="218">
        <f>ROUND(I137*H137,2)</f>
        <v>0</v>
      </c>
      <c r="BL137" s="19" t="s">
        <v>248</v>
      </c>
      <c r="BM137" s="217" t="s">
        <v>1524</v>
      </c>
    </row>
    <row r="138" s="2" customFormat="1">
      <c r="A138" s="40"/>
      <c r="B138" s="41"/>
      <c r="C138" s="42"/>
      <c r="D138" s="219" t="s">
        <v>146</v>
      </c>
      <c r="E138" s="42"/>
      <c r="F138" s="220" t="s">
        <v>1525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146</v>
      </c>
      <c r="AU138" s="19" t="s">
        <v>81</v>
      </c>
    </row>
    <row r="139" s="13" customFormat="1">
      <c r="A139" s="13"/>
      <c r="B139" s="224"/>
      <c r="C139" s="225"/>
      <c r="D139" s="226" t="s">
        <v>148</v>
      </c>
      <c r="E139" s="227" t="s">
        <v>19</v>
      </c>
      <c r="F139" s="228" t="s">
        <v>1484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148</v>
      </c>
      <c r="AU139" s="234" t="s">
        <v>81</v>
      </c>
      <c r="AV139" s="13" t="s">
        <v>79</v>
      </c>
      <c r="AW139" s="13" t="s">
        <v>33</v>
      </c>
      <c r="AX139" s="13" t="s">
        <v>71</v>
      </c>
      <c r="AY139" s="234" t="s">
        <v>137</v>
      </c>
    </row>
    <row r="140" s="14" customFormat="1">
      <c r="A140" s="14"/>
      <c r="B140" s="235"/>
      <c r="C140" s="236"/>
      <c r="D140" s="226" t="s">
        <v>148</v>
      </c>
      <c r="E140" s="237" t="s">
        <v>19</v>
      </c>
      <c r="F140" s="238" t="s">
        <v>1526</v>
      </c>
      <c r="G140" s="236"/>
      <c r="H140" s="239">
        <v>35.700000000000003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148</v>
      </c>
      <c r="AU140" s="245" t="s">
        <v>81</v>
      </c>
      <c r="AV140" s="14" t="s">
        <v>81</v>
      </c>
      <c r="AW140" s="14" t="s">
        <v>33</v>
      </c>
      <c r="AX140" s="14" t="s">
        <v>79</v>
      </c>
      <c r="AY140" s="245" t="s">
        <v>137</v>
      </c>
    </row>
    <row r="141" s="2" customFormat="1" ht="24.15" customHeight="1">
      <c r="A141" s="40"/>
      <c r="B141" s="41"/>
      <c r="C141" s="206" t="s">
        <v>242</v>
      </c>
      <c r="D141" s="206" t="s">
        <v>139</v>
      </c>
      <c r="E141" s="207" t="s">
        <v>1527</v>
      </c>
      <c r="F141" s="208" t="s">
        <v>1528</v>
      </c>
      <c r="G141" s="209" t="s">
        <v>194</v>
      </c>
      <c r="H141" s="210">
        <v>0.042999999999999997</v>
      </c>
      <c r="I141" s="211"/>
      <c r="J141" s="212">
        <f>ROUND(I141*H141,2)</f>
        <v>0</v>
      </c>
      <c r="K141" s="208" t="s">
        <v>143</v>
      </c>
      <c r="L141" s="46"/>
      <c r="M141" s="213" t="s">
        <v>19</v>
      </c>
      <c r="N141" s="214" t="s">
        <v>42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248</v>
      </c>
      <c r="AT141" s="217" t="s">
        <v>139</v>
      </c>
      <c r="AU141" s="217" t="s">
        <v>81</v>
      </c>
      <c r="AY141" s="19" t="s">
        <v>137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79</v>
      </c>
      <c r="BK141" s="218">
        <f>ROUND(I141*H141,2)</f>
        <v>0</v>
      </c>
      <c r="BL141" s="19" t="s">
        <v>248</v>
      </c>
      <c r="BM141" s="217" t="s">
        <v>1529</v>
      </c>
    </row>
    <row r="142" s="2" customFormat="1">
      <c r="A142" s="40"/>
      <c r="B142" s="41"/>
      <c r="C142" s="42"/>
      <c r="D142" s="219" t="s">
        <v>146</v>
      </c>
      <c r="E142" s="42"/>
      <c r="F142" s="220" t="s">
        <v>1530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146</v>
      </c>
      <c r="AU142" s="19" t="s">
        <v>81</v>
      </c>
    </row>
    <row r="143" s="2" customFormat="1" ht="24.15" customHeight="1">
      <c r="A143" s="40"/>
      <c r="B143" s="41"/>
      <c r="C143" s="206" t="s">
        <v>248</v>
      </c>
      <c r="D143" s="206" t="s">
        <v>139</v>
      </c>
      <c r="E143" s="207" t="s">
        <v>1531</v>
      </c>
      <c r="F143" s="208" t="s">
        <v>1532</v>
      </c>
      <c r="G143" s="209" t="s">
        <v>194</v>
      </c>
      <c r="H143" s="210">
        <v>0.042999999999999997</v>
      </c>
      <c r="I143" s="211"/>
      <c r="J143" s="212">
        <f>ROUND(I143*H143,2)</f>
        <v>0</v>
      </c>
      <c r="K143" s="208" t="s">
        <v>143</v>
      </c>
      <c r="L143" s="46"/>
      <c r="M143" s="213" t="s">
        <v>19</v>
      </c>
      <c r="N143" s="214" t="s">
        <v>42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248</v>
      </c>
      <c r="AT143" s="217" t="s">
        <v>139</v>
      </c>
      <c r="AU143" s="217" t="s">
        <v>81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79</v>
      </c>
      <c r="BK143" s="218">
        <f>ROUND(I143*H143,2)</f>
        <v>0</v>
      </c>
      <c r="BL143" s="19" t="s">
        <v>248</v>
      </c>
      <c r="BM143" s="217" t="s">
        <v>1533</v>
      </c>
    </row>
    <row r="144" s="2" customFormat="1">
      <c r="A144" s="40"/>
      <c r="B144" s="41"/>
      <c r="C144" s="42"/>
      <c r="D144" s="219" t="s">
        <v>146</v>
      </c>
      <c r="E144" s="42"/>
      <c r="F144" s="220" t="s">
        <v>1534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146</v>
      </c>
      <c r="AU144" s="19" t="s">
        <v>81</v>
      </c>
    </row>
    <row r="145" s="2" customFormat="1" ht="37.8" customHeight="1">
      <c r="A145" s="40"/>
      <c r="B145" s="41"/>
      <c r="C145" s="206" t="s">
        <v>254</v>
      </c>
      <c r="D145" s="206" t="s">
        <v>139</v>
      </c>
      <c r="E145" s="207" t="s">
        <v>1535</v>
      </c>
      <c r="F145" s="208" t="s">
        <v>1536</v>
      </c>
      <c r="G145" s="209" t="s">
        <v>194</v>
      </c>
      <c r="H145" s="210">
        <v>0.042999999999999997</v>
      </c>
      <c r="I145" s="211"/>
      <c r="J145" s="212">
        <f>ROUND(I145*H145,2)</f>
        <v>0</v>
      </c>
      <c r="K145" s="208" t="s">
        <v>143</v>
      </c>
      <c r="L145" s="46"/>
      <c r="M145" s="213" t="s">
        <v>19</v>
      </c>
      <c r="N145" s="214" t="s">
        <v>42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248</v>
      </c>
      <c r="AT145" s="217" t="s">
        <v>139</v>
      </c>
      <c r="AU145" s="217" t="s">
        <v>81</v>
      </c>
      <c r="AY145" s="19" t="s">
        <v>137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79</v>
      </c>
      <c r="BK145" s="218">
        <f>ROUND(I145*H145,2)</f>
        <v>0</v>
      </c>
      <c r="BL145" s="19" t="s">
        <v>248</v>
      </c>
      <c r="BM145" s="217" t="s">
        <v>1537</v>
      </c>
    </row>
    <row r="146" s="2" customFormat="1">
      <c r="A146" s="40"/>
      <c r="B146" s="41"/>
      <c r="C146" s="42"/>
      <c r="D146" s="219" t="s">
        <v>146</v>
      </c>
      <c r="E146" s="42"/>
      <c r="F146" s="220" t="s">
        <v>1538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146</v>
      </c>
      <c r="AU146" s="19" t="s">
        <v>81</v>
      </c>
    </row>
    <row r="147" s="2" customFormat="1" ht="37.8" customHeight="1">
      <c r="A147" s="40"/>
      <c r="B147" s="41"/>
      <c r="C147" s="206" t="s">
        <v>260</v>
      </c>
      <c r="D147" s="206" t="s">
        <v>139</v>
      </c>
      <c r="E147" s="207" t="s">
        <v>1539</v>
      </c>
      <c r="F147" s="208" t="s">
        <v>1540</v>
      </c>
      <c r="G147" s="209" t="s">
        <v>194</v>
      </c>
      <c r="H147" s="210">
        <v>0.042999999999999997</v>
      </c>
      <c r="I147" s="211"/>
      <c r="J147" s="212">
        <f>ROUND(I147*H147,2)</f>
        <v>0</v>
      </c>
      <c r="K147" s="208" t="s">
        <v>143</v>
      </c>
      <c r="L147" s="46"/>
      <c r="M147" s="213" t="s">
        <v>19</v>
      </c>
      <c r="N147" s="214" t="s">
        <v>42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248</v>
      </c>
      <c r="AT147" s="217" t="s">
        <v>139</v>
      </c>
      <c r="AU147" s="217" t="s">
        <v>81</v>
      </c>
      <c r="AY147" s="19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79</v>
      </c>
      <c r="BK147" s="218">
        <f>ROUND(I147*H147,2)</f>
        <v>0</v>
      </c>
      <c r="BL147" s="19" t="s">
        <v>248</v>
      </c>
      <c r="BM147" s="217" t="s">
        <v>1541</v>
      </c>
    </row>
    <row r="148" s="2" customFormat="1">
      <c r="A148" s="40"/>
      <c r="B148" s="41"/>
      <c r="C148" s="42"/>
      <c r="D148" s="219" t="s">
        <v>146</v>
      </c>
      <c r="E148" s="42"/>
      <c r="F148" s="220" t="s">
        <v>1542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146</v>
      </c>
      <c r="AU148" s="19" t="s">
        <v>81</v>
      </c>
    </row>
    <row r="149" s="12" customFormat="1" ht="22.8" customHeight="1">
      <c r="A149" s="12"/>
      <c r="B149" s="190"/>
      <c r="C149" s="191"/>
      <c r="D149" s="192" t="s">
        <v>70</v>
      </c>
      <c r="E149" s="204" t="s">
        <v>1543</v>
      </c>
      <c r="F149" s="204" t="s">
        <v>1544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SUM(P150:P198)</f>
        <v>0</v>
      </c>
      <c r="Q149" s="198"/>
      <c r="R149" s="199">
        <f>SUM(R150:R198)</f>
        <v>0.044024999999999995</v>
      </c>
      <c r="S149" s="198"/>
      <c r="T149" s="200">
        <f>SUM(T150:T198)</f>
        <v>0.021279999999999997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81</v>
      </c>
      <c r="AT149" s="202" t="s">
        <v>70</v>
      </c>
      <c r="AU149" s="202" t="s">
        <v>79</v>
      </c>
      <c r="AY149" s="201" t="s">
        <v>137</v>
      </c>
      <c r="BK149" s="203">
        <f>SUM(BK150:BK198)</f>
        <v>0</v>
      </c>
    </row>
    <row r="150" s="2" customFormat="1" ht="16.5" customHeight="1">
      <c r="A150" s="40"/>
      <c r="B150" s="41"/>
      <c r="C150" s="206" t="s">
        <v>266</v>
      </c>
      <c r="D150" s="206" t="s">
        <v>139</v>
      </c>
      <c r="E150" s="207" t="s">
        <v>1545</v>
      </c>
      <c r="F150" s="208" t="s">
        <v>1546</v>
      </c>
      <c r="G150" s="209" t="s">
        <v>325</v>
      </c>
      <c r="H150" s="210">
        <v>76</v>
      </c>
      <c r="I150" s="211"/>
      <c r="J150" s="212">
        <f>ROUND(I150*H150,2)</f>
        <v>0</v>
      </c>
      <c r="K150" s="208" t="s">
        <v>143</v>
      </c>
      <c r="L150" s="46"/>
      <c r="M150" s="213" t="s">
        <v>19</v>
      </c>
      <c r="N150" s="214" t="s">
        <v>42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0.00027999999999999998</v>
      </c>
      <c r="T150" s="216">
        <f>S150*H150</f>
        <v>0.021279999999999997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248</v>
      </c>
      <c r="AT150" s="217" t="s">
        <v>139</v>
      </c>
      <c r="AU150" s="217" t="s">
        <v>81</v>
      </c>
      <c r="AY150" s="19" t="s">
        <v>137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79</v>
      </c>
      <c r="BK150" s="218">
        <f>ROUND(I150*H150,2)</f>
        <v>0</v>
      </c>
      <c r="BL150" s="19" t="s">
        <v>248</v>
      </c>
      <c r="BM150" s="217" t="s">
        <v>1547</v>
      </c>
    </row>
    <row r="151" s="2" customFormat="1">
      <c r="A151" s="40"/>
      <c r="B151" s="41"/>
      <c r="C151" s="42"/>
      <c r="D151" s="219" t="s">
        <v>146</v>
      </c>
      <c r="E151" s="42"/>
      <c r="F151" s="220" t="s">
        <v>1548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146</v>
      </c>
      <c r="AU151" s="19" t="s">
        <v>81</v>
      </c>
    </row>
    <row r="152" s="13" customFormat="1">
      <c r="A152" s="13"/>
      <c r="B152" s="224"/>
      <c r="C152" s="225"/>
      <c r="D152" s="226" t="s">
        <v>148</v>
      </c>
      <c r="E152" s="227" t="s">
        <v>19</v>
      </c>
      <c r="F152" s="228" t="s">
        <v>1484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148</v>
      </c>
      <c r="AU152" s="234" t="s">
        <v>81</v>
      </c>
      <c r="AV152" s="13" t="s">
        <v>79</v>
      </c>
      <c r="AW152" s="13" t="s">
        <v>33</v>
      </c>
      <c r="AX152" s="13" t="s">
        <v>71</v>
      </c>
      <c r="AY152" s="234" t="s">
        <v>137</v>
      </c>
    </row>
    <row r="153" s="14" customFormat="1">
      <c r="A153" s="14"/>
      <c r="B153" s="235"/>
      <c r="C153" s="236"/>
      <c r="D153" s="226" t="s">
        <v>148</v>
      </c>
      <c r="E153" s="237" t="s">
        <v>19</v>
      </c>
      <c r="F153" s="238" t="s">
        <v>1549</v>
      </c>
      <c r="G153" s="236"/>
      <c r="H153" s="239">
        <v>76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148</v>
      </c>
      <c r="AU153" s="245" t="s">
        <v>81</v>
      </c>
      <c r="AV153" s="14" t="s">
        <v>81</v>
      </c>
      <c r="AW153" s="14" t="s">
        <v>33</v>
      </c>
      <c r="AX153" s="14" t="s">
        <v>79</v>
      </c>
      <c r="AY153" s="245" t="s">
        <v>137</v>
      </c>
    </row>
    <row r="154" s="2" customFormat="1" ht="16.5" customHeight="1">
      <c r="A154" s="40"/>
      <c r="B154" s="41"/>
      <c r="C154" s="206" t="s">
        <v>272</v>
      </c>
      <c r="D154" s="206" t="s">
        <v>139</v>
      </c>
      <c r="E154" s="207" t="s">
        <v>1550</v>
      </c>
      <c r="F154" s="208" t="s">
        <v>1551</v>
      </c>
      <c r="G154" s="209" t="s">
        <v>325</v>
      </c>
      <c r="H154" s="210">
        <v>39.399999999999999</v>
      </c>
      <c r="I154" s="211"/>
      <c r="J154" s="212">
        <f>ROUND(I154*H154,2)</f>
        <v>0</v>
      </c>
      <c r="K154" s="208" t="s">
        <v>143</v>
      </c>
      <c r="L154" s="46"/>
      <c r="M154" s="213" t="s">
        <v>19</v>
      </c>
      <c r="N154" s="214" t="s">
        <v>42</v>
      </c>
      <c r="O154" s="86"/>
      <c r="P154" s="215">
        <f>O154*H154</f>
        <v>0</v>
      </c>
      <c r="Q154" s="215">
        <v>0.00034000000000000002</v>
      </c>
      <c r="R154" s="215">
        <f>Q154*H154</f>
        <v>0.013396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248</v>
      </c>
      <c r="AT154" s="217" t="s">
        <v>139</v>
      </c>
      <c r="AU154" s="217" t="s">
        <v>81</v>
      </c>
      <c r="AY154" s="19" t="s">
        <v>137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79</v>
      </c>
      <c r="BK154" s="218">
        <f>ROUND(I154*H154,2)</f>
        <v>0</v>
      </c>
      <c r="BL154" s="19" t="s">
        <v>248</v>
      </c>
      <c r="BM154" s="217" t="s">
        <v>1552</v>
      </c>
    </row>
    <row r="155" s="2" customFormat="1">
      <c r="A155" s="40"/>
      <c r="B155" s="41"/>
      <c r="C155" s="42"/>
      <c r="D155" s="219" t="s">
        <v>146</v>
      </c>
      <c r="E155" s="42"/>
      <c r="F155" s="220" t="s">
        <v>1553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146</v>
      </c>
      <c r="AU155" s="19" t="s">
        <v>81</v>
      </c>
    </row>
    <row r="156" s="13" customFormat="1">
      <c r="A156" s="13"/>
      <c r="B156" s="224"/>
      <c r="C156" s="225"/>
      <c r="D156" s="226" t="s">
        <v>148</v>
      </c>
      <c r="E156" s="227" t="s">
        <v>19</v>
      </c>
      <c r="F156" s="228" t="s">
        <v>1484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148</v>
      </c>
      <c r="AU156" s="234" t="s">
        <v>81</v>
      </c>
      <c r="AV156" s="13" t="s">
        <v>79</v>
      </c>
      <c r="AW156" s="13" t="s">
        <v>33</v>
      </c>
      <c r="AX156" s="13" t="s">
        <v>71</v>
      </c>
      <c r="AY156" s="234" t="s">
        <v>137</v>
      </c>
    </row>
    <row r="157" s="14" customFormat="1">
      <c r="A157" s="14"/>
      <c r="B157" s="235"/>
      <c r="C157" s="236"/>
      <c r="D157" s="226" t="s">
        <v>148</v>
      </c>
      <c r="E157" s="237" t="s">
        <v>19</v>
      </c>
      <c r="F157" s="238" t="s">
        <v>1554</v>
      </c>
      <c r="G157" s="236"/>
      <c r="H157" s="239">
        <v>16.699999999999999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148</v>
      </c>
      <c r="AU157" s="245" t="s">
        <v>81</v>
      </c>
      <c r="AV157" s="14" t="s">
        <v>81</v>
      </c>
      <c r="AW157" s="14" t="s">
        <v>33</v>
      </c>
      <c r="AX157" s="14" t="s">
        <v>71</v>
      </c>
      <c r="AY157" s="245" t="s">
        <v>137</v>
      </c>
    </row>
    <row r="158" s="14" customFormat="1">
      <c r="A158" s="14"/>
      <c r="B158" s="235"/>
      <c r="C158" s="236"/>
      <c r="D158" s="226" t="s">
        <v>148</v>
      </c>
      <c r="E158" s="237" t="s">
        <v>19</v>
      </c>
      <c r="F158" s="238" t="s">
        <v>1555</v>
      </c>
      <c r="G158" s="236"/>
      <c r="H158" s="239">
        <v>6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148</v>
      </c>
      <c r="AU158" s="245" t="s">
        <v>81</v>
      </c>
      <c r="AV158" s="14" t="s">
        <v>81</v>
      </c>
      <c r="AW158" s="14" t="s">
        <v>33</v>
      </c>
      <c r="AX158" s="14" t="s">
        <v>71</v>
      </c>
      <c r="AY158" s="245" t="s">
        <v>137</v>
      </c>
    </row>
    <row r="159" s="14" customFormat="1">
      <c r="A159" s="14"/>
      <c r="B159" s="235"/>
      <c r="C159" s="236"/>
      <c r="D159" s="226" t="s">
        <v>148</v>
      </c>
      <c r="E159" s="237" t="s">
        <v>19</v>
      </c>
      <c r="F159" s="238" t="s">
        <v>1556</v>
      </c>
      <c r="G159" s="236"/>
      <c r="H159" s="239">
        <v>16.699999999999999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148</v>
      </c>
      <c r="AU159" s="245" t="s">
        <v>81</v>
      </c>
      <c r="AV159" s="14" t="s">
        <v>81</v>
      </c>
      <c r="AW159" s="14" t="s">
        <v>33</v>
      </c>
      <c r="AX159" s="14" t="s">
        <v>71</v>
      </c>
      <c r="AY159" s="245" t="s">
        <v>137</v>
      </c>
    </row>
    <row r="160" s="15" customFormat="1">
      <c r="A160" s="15"/>
      <c r="B160" s="256"/>
      <c r="C160" s="257"/>
      <c r="D160" s="226" t="s">
        <v>148</v>
      </c>
      <c r="E160" s="258" t="s">
        <v>19</v>
      </c>
      <c r="F160" s="259" t="s">
        <v>220</v>
      </c>
      <c r="G160" s="257"/>
      <c r="H160" s="260">
        <v>39.399999999999999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148</v>
      </c>
      <c r="AU160" s="266" t="s">
        <v>81</v>
      </c>
      <c r="AV160" s="15" t="s">
        <v>144</v>
      </c>
      <c r="AW160" s="15" t="s">
        <v>33</v>
      </c>
      <c r="AX160" s="15" t="s">
        <v>79</v>
      </c>
      <c r="AY160" s="266" t="s">
        <v>137</v>
      </c>
    </row>
    <row r="161" s="2" customFormat="1" ht="16.5" customHeight="1">
      <c r="A161" s="40"/>
      <c r="B161" s="41"/>
      <c r="C161" s="246" t="s">
        <v>7</v>
      </c>
      <c r="D161" s="246" t="s">
        <v>205</v>
      </c>
      <c r="E161" s="247" t="s">
        <v>1557</v>
      </c>
      <c r="F161" s="248" t="s">
        <v>1558</v>
      </c>
      <c r="G161" s="249" t="s">
        <v>325</v>
      </c>
      <c r="H161" s="250">
        <v>39.399999999999999</v>
      </c>
      <c r="I161" s="251"/>
      <c r="J161" s="252">
        <f>ROUND(I161*H161,2)</f>
        <v>0</v>
      </c>
      <c r="K161" s="248" t="s">
        <v>143</v>
      </c>
      <c r="L161" s="253"/>
      <c r="M161" s="254" t="s">
        <v>19</v>
      </c>
      <c r="N161" s="255" t="s">
        <v>42</v>
      </c>
      <c r="O161" s="86"/>
      <c r="P161" s="215">
        <f>O161*H161</f>
        <v>0</v>
      </c>
      <c r="Q161" s="215">
        <v>0.00036000000000000002</v>
      </c>
      <c r="R161" s="215">
        <f>Q161*H161</f>
        <v>0.014184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348</v>
      </c>
      <c r="AT161" s="217" t="s">
        <v>205</v>
      </c>
      <c r="AU161" s="217" t="s">
        <v>81</v>
      </c>
      <c r="AY161" s="19" t="s">
        <v>137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79</v>
      </c>
      <c r="BK161" s="218">
        <f>ROUND(I161*H161,2)</f>
        <v>0</v>
      </c>
      <c r="BL161" s="19" t="s">
        <v>248</v>
      </c>
      <c r="BM161" s="217" t="s">
        <v>1559</v>
      </c>
    </row>
    <row r="162" s="2" customFormat="1" ht="24.15" customHeight="1">
      <c r="A162" s="40"/>
      <c r="B162" s="41"/>
      <c r="C162" s="206" t="s">
        <v>282</v>
      </c>
      <c r="D162" s="206" t="s">
        <v>139</v>
      </c>
      <c r="E162" s="207" t="s">
        <v>1560</v>
      </c>
      <c r="F162" s="208" t="s">
        <v>1561</v>
      </c>
      <c r="G162" s="209" t="s">
        <v>399</v>
      </c>
      <c r="H162" s="210">
        <v>15</v>
      </c>
      <c r="I162" s="211"/>
      <c r="J162" s="212">
        <f>ROUND(I162*H162,2)</f>
        <v>0</v>
      </c>
      <c r="K162" s="208" t="s">
        <v>143</v>
      </c>
      <c r="L162" s="46"/>
      <c r="M162" s="213" t="s">
        <v>19</v>
      </c>
      <c r="N162" s="214" t="s">
        <v>42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248</v>
      </c>
      <c r="AT162" s="217" t="s">
        <v>139</v>
      </c>
      <c r="AU162" s="217" t="s">
        <v>81</v>
      </c>
      <c r="AY162" s="19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79</v>
      </c>
      <c r="BK162" s="218">
        <f>ROUND(I162*H162,2)</f>
        <v>0</v>
      </c>
      <c r="BL162" s="19" t="s">
        <v>248</v>
      </c>
      <c r="BM162" s="217" t="s">
        <v>1562</v>
      </c>
    </row>
    <row r="163" s="2" customFormat="1">
      <c r="A163" s="40"/>
      <c r="B163" s="41"/>
      <c r="C163" s="42"/>
      <c r="D163" s="219" t="s">
        <v>146</v>
      </c>
      <c r="E163" s="42"/>
      <c r="F163" s="220" t="s">
        <v>1563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146</v>
      </c>
      <c r="AU163" s="19" t="s">
        <v>81</v>
      </c>
    </row>
    <row r="164" s="13" customFormat="1">
      <c r="A164" s="13"/>
      <c r="B164" s="224"/>
      <c r="C164" s="225"/>
      <c r="D164" s="226" t="s">
        <v>148</v>
      </c>
      <c r="E164" s="227" t="s">
        <v>19</v>
      </c>
      <c r="F164" s="228" t="s">
        <v>1484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148</v>
      </c>
      <c r="AU164" s="234" t="s">
        <v>81</v>
      </c>
      <c r="AV164" s="13" t="s">
        <v>79</v>
      </c>
      <c r="AW164" s="13" t="s">
        <v>33</v>
      </c>
      <c r="AX164" s="13" t="s">
        <v>71</v>
      </c>
      <c r="AY164" s="234" t="s">
        <v>137</v>
      </c>
    </row>
    <row r="165" s="14" customFormat="1">
      <c r="A165" s="14"/>
      <c r="B165" s="235"/>
      <c r="C165" s="236"/>
      <c r="D165" s="226" t="s">
        <v>148</v>
      </c>
      <c r="E165" s="237" t="s">
        <v>19</v>
      </c>
      <c r="F165" s="238" t="s">
        <v>242</v>
      </c>
      <c r="G165" s="236"/>
      <c r="H165" s="239">
        <v>15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148</v>
      </c>
      <c r="AU165" s="245" t="s">
        <v>81</v>
      </c>
      <c r="AV165" s="14" t="s">
        <v>81</v>
      </c>
      <c r="AW165" s="14" t="s">
        <v>33</v>
      </c>
      <c r="AX165" s="14" t="s">
        <v>79</v>
      </c>
      <c r="AY165" s="245" t="s">
        <v>137</v>
      </c>
    </row>
    <row r="166" s="2" customFormat="1" ht="24.15" customHeight="1">
      <c r="A166" s="40"/>
      <c r="B166" s="41"/>
      <c r="C166" s="206" t="s">
        <v>288</v>
      </c>
      <c r="D166" s="206" t="s">
        <v>139</v>
      </c>
      <c r="E166" s="207" t="s">
        <v>1564</v>
      </c>
      <c r="F166" s="208" t="s">
        <v>1565</v>
      </c>
      <c r="G166" s="209" t="s">
        <v>325</v>
      </c>
      <c r="H166" s="210">
        <v>19.699999999999999</v>
      </c>
      <c r="I166" s="211"/>
      <c r="J166" s="212">
        <f>ROUND(I166*H166,2)</f>
        <v>0</v>
      </c>
      <c r="K166" s="208" t="s">
        <v>143</v>
      </c>
      <c r="L166" s="46"/>
      <c r="M166" s="213" t="s">
        <v>19</v>
      </c>
      <c r="N166" s="214" t="s">
        <v>42</v>
      </c>
      <c r="O166" s="86"/>
      <c r="P166" s="215">
        <f>O166*H166</f>
        <v>0</v>
      </c>
      <c r="Q166" s="215">
        <v>5.0000000000000002E-05</v>
      </c>
      <c r="R166" s="215">
        <f>Q166*H166</f>
        <v>0.00098499999999999998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248</v>
      </c>
      <c r="AT166" s="217" t="s">
        <v>139</v>
      </c>
      <c r="AU166" s="217" t="s">
        <v>81</v>
      </c>
      <c r="AY166" s="19" t="s">
        <v>137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79</v>
      </c>
      <c r="BK166" s="218">
        <f>ROUND(I166*H166,2)</f>
        <v>0</v>
      </c>
      <c r="BL166" s="19" t="s">
        <v>248</v>
      </c>
      <c r="BM166" s="217" t="s">
        <v>1566</v>
      </c>
    </row>
    <row r="167" s="2" customFormat="1">
      <c r="A167" s="40"/>
      <c r="B167" s="41"/>
      <c r="C167" s="42"/>
      <c r="D167" s="219" t="s">
        <v>146</v>
      </c>
      <c r="E167" s="42"/>
      <c r="F167" s="220" t="s">
        <v>1567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146</v>
      </c>
      <c r="AU167" s="19" t="s">
        <v>81</v>
      </c>
    </row>
    <row r="168" s="13" customFormat="1">
      <c r="A168" s="13"/>
      <c r="B168" s="224"/>
      <c r="C168" s="225"/>
      <c r="D168" s="226" t="s">
        <v>148</v>
      </c>
      <c r="E168" s="227" t="s">
        <v>19</v>
      </c>
      <c r="F168" s="228" t="s">
        <v>1484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148</v>
      </c>
      <c r="AU168" s="234" t="s">
        <v>81</v>
      </c>
      <c r="AV168" s="13" t="s">
        <v>79</v>
      </c>
      <c r="AW168" s="13" t="s">
        <v>33</v>
      </c>
      <c r="AX168" s="13" t="s">
        <v>71</v>
      </c>
      <c r="AY168" s="234" t="s">
        <v>137</v>
      </c>
    </row>
    <row r="169" s="14" customFormat="1">
      <c r="A169" s="14"/>
      <c r="B169" s="235"/>
      <c r="C169" s="236"/>
      <c r="D169" s="226" t="s">
        <v>148</v>
      </c>
      <c r="E169" s="237" t="s">
        <v>19</v>
      </c>
      <c r="F169" s="238" t="s">
        <v>1568</v>
      </c>
      <c r="G169" s="236"/>
      <c r="H169" s="239">
        <v>19.699999999999999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148</v>
      </c>
      <c r="AU169" s="245" t="s">
        <v>81</v>
      </c>
      <c r="AV169" s="14" t="s">
        <v>81</v>
      </c>
      <c r="AW169" s="14" t="s">
        <v>33</v>
      </c>
      <c r="AX169" s="14" t="s">
        <v>79</v>
      </c>
      <c r="AY169" s="245" t="s">
        <v>137</v>
      </c>
    </row>
    <row r="170" s="2" customFormat="1" ht="33" customHeight="1">
      <c r="A170" s="40"/>
      <c r="B170" s="41"/>
      <c r="C170" s="206" t="s">
        <v>294</v>
      </c>
      <c r="D170" s="206" t="s">
        <v>139</v>
      </c>
      <c r="E170" s="207" t="s">
        <v>1569</v>
      </c>
      <c r="F170" s="208" t="s">
        <v>1570</v>
      </c>
      <c r="G170" s="209" t="s">
        <v>325</v>
      </c>
      <c r="H170" s="210">
        <v>19.699999999999999</v>
      </c>
      <c r="I170" s="211"/>
      <c r="J170" s="212">
        <f>ROUND(I170*H170,2)</f>
        <v>0</v>
      </c>
      <c r="K170" s="208" t="s">
        <v>143</v>
      </c>
      <c r="L170" s="46"/>
      <c r="M170" s="213" t="s">
        <v>19</v>
      </c>
      <c r="N170" s="214" t="s">
        <v>42</v>
      </c>
      <c r="O170" s="86"/>
      <c r="P170" s="215">
        <f>O170*H170</f>
        <v>0</v>
      </c>
      <c r="Q170" s="215">
        <v>0.00020000000000000001</v>
      </c>
      <c r="R170" s="215">
        <f>Q170*H170</f>
        <v>0.0039399999999999999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248</v>
      </c>
      <c r="AT170" s="217" t="s">
        <v>139</v>
      </c>
      <c r="AU170" s="217" t="s">
        <v>81</v>
      </c>
      <c r="AY170" s="19" t="s">
        <v>137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79</v>
      </c>
      <c r="BK170" s="218">
        <f>ROUND(I170*H170,2)</f>
        <v>0</v>
      </c>
      <c r="BL170" s="19" t="s">
        <v>248</v>
      </c>
      <c r="BM170" s="217" t="s">
        <v>1571</v>
      </c>
    </row>
    <row r="171" s="2" customFormat="1">
      <c r="A171" s="40"/>
      <c r="B171" s="41"/>
      <c r="C171" s="42"/>
      <c r="D171" s="219" t="s">
        <v>146</v>
      </c>
      <c r="E171" s="42"/>
      <c r="F171" s="220" t="s">
        <v>1572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146</v>
      </c>
      <c r="AU171" s="19" t="s">
        <v>81</v>
      </c>
    </row>
    <row r="172" s="13" customFormat="1">
      <c r="A172" s="13"/>
      <c r="B172" s="224"/>
      <c r="C172" s="225"/>
      <c r="D172" s="226" t="s">
        <v>148</v>
      </c>
      <c r="E172" s="227" t="s">
        <v>19</v>
      </c>
      <c r="F172" s="228" t="s">
        <v>1484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148</v>
      </c>
      <c r="AU172" s="234" t="s">
        <v>81</v>
      </c>
      <c r="AV172" s="13" t="s">
        <v>79</v>
      </c>
      <c r="AW172" s="13" t="s">
        <v>33</v>
      </c>
      <c r="AX172" s="13" t="s">
        <v>71</v>
      </c>
      <c r="AY172" s="234" t="s">
        <v>137</v>
      </c>
    </row>
    <row r="173" s="14" customFormat="1">
      <c r="A173" s="14"/>
      <c r="B173" s="235"/>
      <c r="C173" s="236"/>
      <c r="D173" s="226" t="s">
        <v>148</v>
      </c>
      <c r="E173" s="237" t="s">
        <v>19</v>
      </c>
      <c r="F173" s="238" t="s">
        <v>1568</v>
      </c>
      <c r="G173" s="236"/>
      <c r="H173" s="239">
        <v>19.699999999999999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148</v>
      </c>
      <c r="AU173" s="245" t="s">
        <v>81</v>
      </c>
      <c r="AV173" s="14" t="s">
        <v>81</v>
      </c>
      <c r="AW173" s="14" t="s">
        <v>33</v>
      </c>
      <c r="AX173" s="14" t="s">
        <v>79</v>
      </c>
      <c r="AY173" s="245" t="s">
        <v>137</v>
      </c>
    </row>
    <row r="174" s="2" customFormat="1" ht="16.5" customHeight="1">
      <c r="A174" s="40"/>
      <c r="B174" s="41"/>
      <c r="C174" s="206" t="s">
        <v>301</v>
      </c>
      <c r="D174" s="206" t="s">
        <v>139</v>
      </c>
      <c r="E174" s="207" t="s">
        <v>1573</v>
      </c>
      <c r="F174" s="208" t="s">
        <v>1574</v>
      </c>
      <c r="G174" s="209" t="s">
        <v>318</v>
      </c>
      <c r="H174" s="210">
        <v>22</v>
      </c>
      <c r="I174" s="211"/>
      <c r="J174" s="212">
        <f>ROUND(I174*H174,2)</f>
        <v>0</v>
      </c>
      <c r="K174" s="208" t="s">
        <v>143</v>
      </c>
      <c r="L174" s="46"/>
      <c r="M174" s="213" t="s">
        <v>19</v>
      </c>
      <c r="N174" s="214" t="s">
        <v>42</v>
      </c>
      <c r="O174" s="86"/>
      <c r="P174" s="215">
        <f>O174*H174</f>
        <v>0</v>
      </c>
      <c r="Q174" s="215">
        <v>0.00012999999999999999</v>
      </c>
      <c r="R174" s="215">
        <f>Q174*H174</f>
        <v>0.0028599999999999997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248</v>
      </c>
      <c r="AT174" s="217" t="s">
        <v>139</v>
      </c>
      <c r="AU174" s="217" t="s">
        <v>81</v>
      </c>
      <c r="AY174" s="19" t="s">
        <v>137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79</v>
      </c>
      <c r="BK174" s="218">
        <f>ROUND(I174*H174,2)</f>
        <v>0</v>
      </c>
      <c r="BL174" s="19" t="s">
        <v>248</v>
      </c>
      <c r="BM174" s="217" t="s">
        <v>1575</v>
      </c>
    </row>
    <row r="175" s="2" customFormat="1">
      <c r="A175" s="40"/>
      <c r="B175" s="41"/>
      <c r="C175" s="42"/>
      <c r="D175" s="219" t="s">
        <v>146</v>
      </c>
      <c r="E175" s="42"/>
      <c r="F175" s="220" t="s">
        <v>1576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146</v>
      </c>
      <c r="AU175" s="19" t="s">
        <v>81</v>
      </c>
    </row>
    <row r="176" s="13" customFormat="1">
      <c r="A176" s="13"/>
      <c r="B176" s="224"/>
      <c r="C176" s="225"/>
      <c r="D176" s="226" t="s">
        <v>148</v>
      </c>
      <c r="E176" s="227" t="s">
        <v>19</v>
      </c>
      <c r="F176" s="228" t="s">
        <v>1484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148</v>
      </c>
      <c r="AU176" s="234" t="s">
        <v>81</v>
      </c>
      <c r="AV176" s="13" t="s">
        <v>79</v>
      </c>
      <c r="AW176" s="13" t="s">
        <v>33</v>
      </c>
      <c r="AX176" s="13" t="s">
        <v>71</v>
      </c>
      <c r="AY176" s="234" t="s">
        <v>137</v>
      </c>
    </row>
    <row r="177" s="14" customFormat="1">
      <c r="A177" s="14"/>
      <c r="B177" s="235"/>
      <c r="C177" s="236"/>
      <c r="D177" s="226" t="s">
        <v>148</v>
      </c>
      <c r="E177" s="237" t="s">
        <v>19</v>
      </c>
      <c r="F177" s="238" t="s">
        <v>282</v>
      </c>
      <c r="G177" s="236"/>
      <c r="H177" s="239">
        <v>22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148</v>
      </c>
      <c r="AU177" s="245" t="s">
        <v>81</v>
      </c>
      <c r="AV177" s="14" t="s">
        <v>81</v>
      </c>
      <c r="AW177" s="14" t="s">
        <v>33</v>
      </c>
      <c r="AX177" s="14" t="s">
        <v>79</v>
      </c>
      <c r="AY177" s="245" t="s">
        <v>137</v>
      </c>
    </row>
    <row r="178" s="2" customFormat="1" ht="16.5" customHeight="1">
      <c r="A178" s="40"/>
      <c r="B178" s="41"/>
      <c r="C178" s="206" t="s">
        <v>309</v>
      </c>
      <c r="D178" s="206" t="s">
        <v>139</v>
      </c>
      <c r="E178" s="207" t="s">
        <v>1577</v>
      </c>
      <c r="F178" s="208" t="s">
        <v>1578</v>
      </c>
      <c r="G178" s="209" t="s">
        <v>1579</v>
      </c>
      <c r="H178" s="210">
        <v>2</v>
      </c>
      <c r="I178" s="211"/>
      <c r="J178" s="212">
        <f>ROUND(I178*H178,2)</f>
        <v>0</v>
      </c>
      <c r="K178" s="208" t="s">
        <v>143</v>
      </c>
      <c r="L178" s="46"/>
      <c r="M178" s="213" t="s">
        <v>19</v>
      </c>
      <c r="N178" s="214" t="s">
        <v>42</v>
      </c>
      <c r="O178" s="86"/>
      <c r="P178" s="215">
        <f>O178*H178</f>
        <v>0</v>
      </c>
      <c r="Q178" s="215">
        <v>0.00025000000000000001</v>
      </c>
      <c r="R178" s="215">
        <f>Q178*H178</f>
        <v>0.00050000000000000001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248</v>
      </c>
      <c r="AT178" s="217" t="s">
        <v>139</v>
      </c>
      <c r="AU178" s="217" t="s">
        <v>81</v>
      </c>
      <c r="AY178" s="19" t="s">
        <v>137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79</v>
      </c>
      <c r="BK178" s="218">
        <f>ROUND(I178*H178,2)</f>
        <v>0</v>
      </c>
      <c r="BL178" s="19" t="s">
        <v>248</v>
      </c>
      <c r="BM178" s="217" t="s">
        <v>1580</v>
      </c>
    </row>
    <row r="179" s="2" customFormat="1">
      <c r="A179" s="40"/>
      <c r="B179" s="41"/>
      <c r="C179" s="42"/>
      <c r="D179" s="219" t="s">
        <v>146</v>
      </c>
      <c r="E179" s="42"/>
      <c r="F179" s="220" t="s">
        <v>1581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146</v>
      </c>
      <c r="AU179" s="19" t="s">
        <v>81</v>
      </c>
    </row>
    <row r="180" s="13" customFormat="1">
      <c r="A180" s="13"/>
      <c r="B180" s="224"/>
      <c r="C180" s="225"/>
      <c r="D180" s="226" t="s">
        <v>148</v>
      </c>
      <c r="E180" s="227" t="s">
        <v>19</v>
      </c>
      <c r="F180" s="228" t="s">
        <v>1484</v>
      </c>
      <c r="G180" s="225"/>
      <c r="H180" s="227" t="s">
        <v>19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148</v>
      </c>
      <c r="AU180" s="234" t="s">
        <v>81</v>
      </c>
      <c r="AV180" s="13" t="s">
        <v>79</v>
      </c>
      <c r="AW180" s="13" t="s">
        <v>33</v>
      </c>
      <c r="AX180" s="13" t="s">
        <v>71</v>
      </c>
      <c r="AY180" s="234" t="s">
        <v>137</v>
      </c>
    </row>
    <row r="181" s="14" customFormat="1">
      <c r="A181" s="14"/>
      <c r="B181" s="235"/>
      <c r="C181" s="236"/>
      <c r="D181" s="226" t="s">
        <v>148</v>
      </c>
      <c r="E181" s="237" t="s">
        <v>19</v>
      </c>
      <c r="F181" s="238" t="s">
        <v>81</v>
      </c>
      <c r="G181" s="236"/>
      <c r="H181" s="239">
        <v>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148</v>
      </c>
      <c r="AU181" s="245" t="s">
        <v>81</v>
      </c>
      <c r="AV181" s="14" t="s">
        <v>81</v>
      </c>
      <c r="AW181" s="14" t="s">
        <v>33</v>
      </c>
      <c r="AX181" s="14" t="s">
        <v>79</v>
      </c>
      <c r="AY181" s="245" t="s">
        <v>137</v>
      </c>
    </row>
    <row r="182" s="2" customFormat="1" ht="16.5" customHeight="1">
      <c r="A182" s="40"/>
      <c r="B182" s="41"/>
      <c r="C182" s="206" t="s">
        <v>315</v>
      </c>
      <c r="D182" s="206" t="s">
        <v>139</v>
      </c>
      <c r="E182" s="207" t="s">
        <v>1582</v>
      </c>
      <c r="F182" s="208" t="s">
        <v>1583</v>
      </c>
      <c r="G182" s="209" t="s">
        <v>318</v>
      </c>
      <c r="H182" s="210">
        <v>8</v>
      </c>
      <c r="I182" s="211"/>
      <c r="J182" s="212">
        <f>ROUND(I182*H182,2)</f>
        <v>0</v>
      </c>
      <c r="K182" s="208" t="s">
        <v>143</v>
      </c>
      <c r="L182" s="46"/>
      <c r="M182" s="213" t="s">
        <v>19</v>
      </c>
      <c r="N182" s="214" t="s">
        <v>42</v>
      </c>
      <c r="O182" s="86"/>
      <c r="P182" s="215">
        <f>O182*H182</f>
        <v>0</v>
      </c>
      <c r="Q182" s="215">
        <v>0.00097000000000000005</v>
      </c>
      <c r="R182" s="215">
        <f>Q182*H182</f>
        <v>0.0077600000000000004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248</v>
      </c>
      <c r="AT182" s="217" t="s">
        <v>139</v>
      </c>
      <c r="AU182" s="217" t="s">
        <v>81</v>
      </c>
      <c r="AY182" s="19" t="s">
        <v>137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79</v>
      </c>
      <c r="BK182" s="218">
        <f>ROUND(I182*H182,2)</f>
        <v>0</v>
      </c>
      <c r="BL182" s="19" t="s">
        <v>248</v>
      </c>
      <c r="BM182" s="217" t="s">
        <v>1584</v>
      </c>
    </row>
    <row r="183" s="2" customFormat="1">
      <c r="A183" s="40"/>
      <c r="B183" s="41"/>
      <c r="C183" s="42"/>
      <c r="D183" s="219" t="s">
        <v>146</v>
      </c>
      <c r="E183" s="42"/>
      <c r="F183" s="220" t="s">
        <v>1585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146</v>
      </c>
      <c r="AU183" s="19" t="s">
        <v>81</v>
      </c>
    </row>
    <row r="184" s="13" customFormat="1">
      <c r="A184" s="13"/>
      <c r="B184" s="224"/>
      <c r="C184" s="225"/>
      <c r="D184" s="226" t="s">
        <v>148</v>
      </c>
      <c r="E184" s="227" t="s">
        <v>19</v>
      </c>
      <c r="F184" s="228" t="s">
        <v>1484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148</v>
      </c>
      <c r="AU184" s="234" t="s">
        <v>81</v>
      </c>
      <c r="AV184" s="13" t="s">
        <v>79</v>
      </c>
      <c r="AW184" s="13" t="s">
        <v>33</v>
      </c>
      <c r="AX184" s="13" t="s">
        <v>71</v>
      </c>
      <c r="AY184" s="234" t="s">
        <v>137</v>
      </c>
    </row>
    <row r="185" s="14" customFormat="1">
      <c r="A185" s="14"/>
      <c r="B185" s="235"/>
      <c r="C185" s="236"/>
      <c r="D185" s="226" t="s">
        <v>148</v>
      </c>
      <c r="E185" s="237" t="s">
        <v>19</v>
      </c>
      <c r="F185" s="238" t="s">
        <v>186</v>
      </c>
      <c r="G185" s="236"/>
      <c r="H185" s="239">
        <v>8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148</v>
      </c>
      <c r="AU185" s="245" t="s">
        <v>81</v>
      </c>
      <c r="AV185" s="14" t="s">
        <v>81</v>
      </c>
      <c r="AW185" s="14" t="s">
        <v>33</v>
      </c>
      <c r="AX185" s="14" t="s">
        <v>79</v>
      </c>
      <c r="AY185" s="245" t="s">
        <v>137</v>
      </c>
    </row>
    <row r="186" s="2" customFormat="1" ht="21.75" customHeight="1">
      <c r="A186" s="40"/>
      <c r="B186" s="41"/>
      <c r="C186" s="206" t="s">
        <v>322</v>
      </c>
      <c r="D186" s="206" t="s">
        <v>139</v>
      </c>
      <c r="E186" s="207" t="s">
        <v>1586</v>
      </c>
      <c r="F186" s="208" t="s">
        <v>1587</v>
      </c>
      <c r="G186" s="209" t="s">
        <v>325</v>
      </c>
      <c r="H186" s="210">
        <v>40</v>
      </c>
      <c r="I186" s="211"/>
      <c r="J186" s="212">
        <f>ROUND(I186*H186,2)</f>
        <v>0</v>
      </c>
      <c r="K186" s="208" t="s">
        <v>143</v>
      </c>
      <c r="L186" s="46"/>
      <c r="M186" s="213" t="s">
        <v>19</v>
      </c>
      <c r="N186" s="214" t="s">
        <v>42</v>
      </c>
      <c r="O186" s="86"/>
      <c r="P186" s="215">
        <f>O186*H186</f>
        <v>0</v>
      </c>
      <c r="Q186" s="215">
        <v>1.0000000000000001E-05</v>
      </c>
      <c r="R186" s="215">
        <f>Q186*H186</f>
        <v>0.00040000000000000002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248</v>
      </c>
      <c r="AT186" s="217" t="s">
        <v>139</v>
      </c>
      <c r="AU186" s="217" t="s">
        <v>81</v>
      </c>
      <c r="AY186" s="19" t="s">
        <v>137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79</v>
      </c>
      <c r="BK186" s="218">
        <f>ROUND(I186*H186,2)</f>
        <v>0</v>
      </c>
      <c r="BL186" s="19" t="s">
        <v>248</v>
      </c>
      <c r="BM186" s="217" t="s">
        <v>1588</v>
      </c>
    </row>
    <row r="187" s="2" customFormat="1">
      <c r="A187" s="40"/>
      <c r="B187" s="41"/>
      <c r="C187" s="42"/>
      <c r="D187" s="219" t="s">
        <v>146</v>
      </c>
      <c r="E187" s="42"/>
      <c r="F187" s="220" t="s">
        <v>1589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146</v>
      </c>
      <c r="AU187" s="19" t="s">
        <v>81</v>
      </c>
    </row>
    <row r="188" s="13" customFormat="1">
      <c r="A188" s="13"/>
      <c r="B188" s="224"/>
      <c r="C188" s="225"/>
      <c r="D188" s="226" t="s">
        <v>148</v>
      </c>
      <c r="E188" s="227" t="s">
        <v>19</v>
      </c>
      <c r="F188" s="228" t="s">
        <v>1484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148</v>
      </c>
      <c r="AU188" s="234" t="s">
        <v>81</v>
      </c>
      <c r="AV188" s="13" t="s">
        <v>79</v>
      </c>
      <c r="AW188" s="13" t="s">
        <v>33</v>
      </c>
      <c r="AX188" s="13" t="s">
        <v>71</v>
      </c>
      <c r="AY188" s="234" t="s">
        <v>137</v>
      </c>
    </row>
    <row r="189" s="14" customFormat="1">
      <c r="A189" s="14"/>
      <c r="B189" s="235"/>
      <c r="C189" s="236"/>
      <c r="D189" s="226" t="s">
        <v>148</v>
      </c>
      <c r="E189" s="237" t="s">
        <v>19</v>
      </c>
      <c r="F189" s="238" t="s">
        <v>321</v>
      </c>
      <c r="G189" s="236"/>
      <c r="H189" s="239">
        <v>40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148</v>
      </c>
      <c r="AU189" s="245" t="s">
        <v>81</v>
      </c>
      <c r="AV189" s="14" t="s">
        <v>81</v>
      </c>
      <c r="AW189" s="14" t="s">
        <v>33</v>
      </c>
      <c r="AX189" s="14" t="s">
        <v>79</v>
      </c>
      <c r="AY189" s="245" t="s">
        <v>137</v>
      </c>
    </row>
    <row r="190" s="2" customFormat="1" ht="24.15" customHeight="1">
      <c r="A190" s="40"/>
      <c r="B190" s="41"/>
      <c r="C190" s="206" t="s">
        <v>329</v>
      </c>
      <c r="D190" s="206" t="s">
        <v>139</v>
      </c>
      <c r="E190" s="207" t="s">
        <v>1590</v>
      </c>
      <c r="F190" s="208" t="s">
        <v>1591</v>
      </c>
      <c r="G190" s="209" t="s">
        <v>194</v>
      </c>
      <c r="H190" s="210">
        <v>0.043999999999999997</v>
      </c>
      <c r="I190" s="211"/>
      <c r="J190" s="212">
        <f>ROUND(I190*H190,2)</f>
        <v>0</v>
      </c>
      <c r="K190" s="208" t="s">
        <v>143</v>
      </c>
      <c r="L190" s="46"/>
      <c r="M190" s="213" t="s">
        <v>19</v>
      </c>
      <c r="N190" s="214" t="s">
        <v>42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248</v>
      </c>
      <c r="AT190" s="217" t="s">
        <v>139</v>
      </c>
      <c r="AU190" s="217" t="s">
        <v>81</v>
      </c>
      <c r="AY190" s="19" t="s">
        <v>137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79</v>
      </c>
      <c r="BK190" s="218">
        <f>ROUND(I190*H190,2)</f>
        <v>0</v>
      </c>
      <c r="BL190" s="19" t="s">
        <v>248</v>
      </c>
      <c r="BM190" s="217" t="s">
        <v>1592</v>
      </c>
    </row>
    <row r="191" s="2" customFormat="1">
      <c r="A191" s="40"/>
      <c r="B191" s="41"/>
      <c r="C191" s="42"/>
      <c r="D191" s="219" t="s">
        <v>146</v>
      </c>
      <c r="E191" s="42"/>
      <c r="F191" s="220" t="s">
        <v>1593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146</v>
      </c>
      <c r="AU191" s="19" t="s">
        <v>81</v>
      </c>
    </row>
    <row r="192" s="2" customFormat="1" ht="24.15" customHeight="1">
      <c r="A192" s="40"/>
      <c r="B192" s="41"/>
      <c r="C192" s="206" t="s">
        <v>335</v>
      </c>
      <c r="D192" s="206" t="s">
        <v>139</v>
      </c>
      <c r="E192" s="207" t="s">
        <v>1594</v>
      </c>
      <c r="F192" s="208" t="s">
        <v>1595</v>
      </c>
      <c r="G192" s="209" t="s">
        <v>194</v>
      </c>
      <c r="H192" s="210">
        <v>0.043999999999999997</v>
      </c>
      <c r="I192" s="211"/>
      <c r="J192" s="212">
        <f>ROUND(I192*H192,2)</f>
        <v>0</v>
      </c>
      <c r="K192" s="208" t="s">
        <v>143</v>
      </c>
      <c r="L192" s="46"/>
      <c r="M192" s="213" t="s">
        <v>19</v>
      </c>
      <c r="N192" s="214" t="s">
        <v>42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248</v>
      </c>
      <c r="AT192" s="217" t="s">
        <v>139</v>
      </c>
      <c r="AU192" s="217" t="s">
        <v>81</v>
      </c>
      <c r="AY192" s="19" t="s">
        <v>137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79</v>
      </c>
      <c r="BK192" s="218">
        <f>ROUND(I192*H192,2)</f>
        <v>0</v>
      </c>
      <c r="BL192" s="19" t="s">
        <v>248</v>
      </c>
      <c r="BM192" s="217" t="s">
        <v>1596</v>
      </c>
    </row>
    <row r="193" s="2" customFormat="1">
      <c r="A193" s="40"/>
      <c r="B193" s="41"/>
      <c r="C193" s="42"/>
      <c r="D193" s="219" t="s">
        <v>146</v>
      </c>
      <c r="E193" s="42"/>
      <c r="F193" s="220" t="s">
        <v>1597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146</v>
      </c>
      <c r="AU193" s="19" t="s">
        <v>81</v>
      </c>
    </row>
    <row r="194" s="2" customFormat="1" ht="37.8" customHeight="1">
      <c r="A194" s="40"/>
      <c r="B194" s="41"/>
      <c r="C194" s="206" t="s">
        <v>341</v>
      </c>
      <c r="D194" s="206" t="s">
        <v>139</v>
      </c>
      <c r="E194" s="207" t="s">
        <v>1598</v>
      </c>
      <c r="F194" s="208" t="s">
        <v>1599</v>
      </c>
      <c r="G194" s="209" t="s">
        <v>194</v>
      </c>
      <c r="H194" s="210">
        <v>0.043999999999999997</v>
      </c>
      <c r="I194" s="211"/>
      <c r="J194" s="212">
        <f>ROUND(I194*H194,2)</f>
        <v>0</v>
      </c>
      <c r="K194" s="208" t="s">
        <v>143</v>
      </c>
      <c r="L194" s="46"/>
      <c r="M194" s="213" t="s">
        <v>19</v>
      </c>
      <c r="N194" s="214" t="s">
        <v>42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248</v>
      </c>
      <c r="AT194" s="217" t="s">
        <v>139</v>
      </c>
      <c r="AU194" s="217" t="s">
        <v>81</v>
      </c>
      <c r="AY194" s="19" t="s">
        <v>137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79</v>
      </c>
      <c r="BK194" s="218">
        <f>ROUND(I194*H194,2)</f>
        <v>0</v>
      </c>
      <c r="BL194" s="19" t="s">
        <v>248</v>
      </c>
      <c r="BM194" s="217" t="s">
        <v>1600</v>
      </c>
    </row>
    <row r="195" s="2" customFormat="1">
      <c r="A195" s="40"/>
      <c r="B195" s="41"/>
      <c r="C195" s="42"/>
      <c r="D195" s="219" t="s">
        <v>146</v>
      </c>
      <c r="E195" s="42"/>
      <c r="F195" s="220" t="s">
        <v>1601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146</v>
      </c>
      <c r="AU195" s="19" t="s">
        <v>81</v>
      </c>
    </row>
    <row r="196" s="2" customFormat="1" ht="37.8" customHeight="1">
      <c r="A196" s="40"/>
      <c r="B196" s="41"/>
      <c r="C196" s="206" t="s">
        <v>348</v>
      </c>
      <c r="D196" s="206" t="s">
        <v>139</v>
      </c>
      <c r="E196" s="207" t="s">
        <v>1602</v>
      </c>
      <c r="F196" s="208" t="s">
        <v>1603</v>
      </c>
      <c r="G196" s="209" t="s">
        <v>194</v>
      </c>
      <c r="H196" s="210">
        <v>0.88</v>
      </c>
      <c r="I196" s="211"/>
      <c r="J196" s="212">
        <f>ROUND(I196*H196,2)</f>
        <v>0</v>
      </c>
      <c r="K196" s="208" t="s">
        <v>143</v>
      </c>
      <c r="L196" s="46"/>
      <c r="M196" s="213" t="s">
        <v>19</v>
      </c>
      <c r="N196" s="214" t="s">
        <v>42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248</v>
      </c>
      <c r="AT196" s="217" t="s">
        <v>139</v>
      </c>
      <c r="AU196" s="217" t="s">
        <v>81</v>
      </c>
      <c r="AY196" s="19" t="s">
        <v>137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79</v>
      </c>
      <c r="BK196" s="218">
        <f>ROUND(I196*H196,2)</f>
        <v>0</v>
      </c>
      <c r="BL196" s="19" t="s">
        <v>248</v>
      </c>
      <c r="BM196" s="217" t="s">
        <v>1604</v>
      </c>
    </row>
    <row r="197" s="2" customFormat="1">
      <c r="A197" s="40"/>
      <c r="B197" s="41"/>
      <c r="C197" s="42"/>
      <c r="D197" s="219" t="s">
        <v>146</v>
      </c>
      <c r="E197" s="42"/>
      <c r="F197" s="220" t="s">
        <v>1605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146</v>
      </c>
      <c r="AU197" s="19" t="s">
        <v>81</v>
      </c>
    </row>
    <row r="198" s="14" customFormat="1">
      <c r="A198" s="14"/>
      <c r="B198" s="235"/>
      <c r="C198" s="236"/>
      <c r="D198" s="226" t="s">
        <v>148</v>
      </c>
      <c r="E198" s="236"/>
      <c r="F198" s="238" t="s">
        <v>1606</v>
      </c>
      <c r="G198" s="236"/>
      <c r="H198" s="239">
        <v>0.88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148</v>
      </c>
      <c r="AU198" s="245" t="s">
        <v>81</v>
      </c>
      <c r="AV198" s="14" t="s">
        <v>81</v>
      </c>
      <c r="AW198" s="14" t="s">
        <v>4</v>
      </c>
      <c r="AX198" s="14" t="s">
        <v>79</v>
      </c>
      <c r="AY198" s="245" t="s">
        <v>137</v>
      </c>
    </row>
    <row r="199" s="12" customFormat="1" ht="22.8" customHeight="1">
      <c r="A199" s="12"/>
      <c r="B199" s="190"/>
      <c r="C199" s="191"/>
      <c r="D199" s="192" t="s">
        <v>70</v>
      </c>
      <c r="E199" s="204" t="s">
        <v>394</v>
      </c>
      <c r="F199" s="204" t="s">
        <v>395</v>
      </c>
      <c r="G199" s="191"/>
      <c r="H199" s="191"/>
      <c r="I199" s="194"/>
      <c r="J199" s="205">
        <f>BK199</f>
        <v>0</v>
      </c>
      <c r="K199" s="191"/>
      <c r="L199" s="196"/>
      <c r="M199" s="197"/>
      <c r="N199" s="198"/>
      <c r="O199" s="198"/>
      <c r="P199" s="199">
        <f>SUM(P200:P318)</f>
        <v>0</v>
      </c>
      <c r="Q199" s="198"/>
      <c r="R199" s="199">
        <f>SUM(R200:R318)</f>
        <v>0.63643999999999989</v>
      </c>
      <c r="S199" s="198"/>
      <c r="T199" s="200">
        <f>SUM(T200:T318)</f>
        <v>0.45136000000000004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1" t="s">
        <v>81</v>
      </c>
      <c r="AT199" s="202" t="s">
        <v>70</v>
      </c>
      <c r="AU199" s="202" t="s">
        <v>79</v>
      </c>
      <c r="AY199" s="201" t="s">
        <v>137</v>
      </c>
      <c r="BK199" s="203">
        <f>SUM(BK200:BK318)</f>
        <v>0</v>
      </c>
    </row>
    <row r="200" s="2" customFormat="1" ht="16.5" customHeight="1">
      <c r="A200" s="40"/>
      <c r="B200" s="41"/>
      <c r="C200" s="206" t="s">
        <v>355</v>
      </c>
      <c r="D200" s="206" t="s">
        <v>139</v>
      </c>
      <c r="E200" s="207" t="s">
        <v>1607</v>
      </c>
      <c r="F200" s="208" t="s">
        <v>1608</v>
      </c>
      <c r="G200" s="209" t="s">
        <v>399</v>
      </c>
      <c r="H200" s="210">
        <v>8</v>
      </c>
      <c r="I200" s="211"/>
      <c r="J200" s="212">
        <f>ROUND(I200*H200,2)</f>
        <v>0</v>
      </c>
      <c r="K200" s="208" t="s">
        <v>143</v>
      </c>
      <c r="L200" s="46"/>
      <c r="M200" s="213" t="s">
        <v>19</v>
      </c>
      <c r="N200" s="214" t="s">
        <v>42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0.01933</v>
      </c>
      <c r="T200" s="216">
        <f>S200*H200</f>
        <v>0.15464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248</v>
      </c>
      <c r="AT200" s="217" t="s">
        <v>139</v>
      </c>
      <c r="AU200" s="217" t="s">
        <v>81</v>
      </c>
      <c r="AY200" s="19" t="s">
        <v>137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79</v>
      </c>
      <c r="BK200" s="218">
        <f>ROUND(I200*H200,2)</f>
        <v>0</v>
      </c>
      <c r="BL200" s="19" t="s">
        <v>248</v>
      </c>
      <c r="BM200" s="217" t="s">
        <v>1609</v>
      </c>
    </row>
    <row r="201" s="2" customFormat="1">
      <c r="A201" s="40"/>
      <c r="B201" s="41"/>
      <c r="C201" s="42"/>
      <c r="D201" s="219" t="s">
        <v>146</v>
      </c>
      <c r="E201" s="42"/>
      <c r="F201" s="220" t="s">
        <v>1610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146</v>
      </c>
      <c r="AU201" s="19" t="s">
        <v>81</v>
      </c>
    </row>
    <row r="202" s="13" customFormat="1">
      <c r="A202" s="13"/>
      <c r="B202" s="224"/>
      <c r="C202" s="225"/>
      <c r="D202" s="226" t="s">
        <v>148</v>
      </c>
      <c r="E202" s="227" t="s">
        <v>19</v>
      </c>
      <c r="F202" s="228" t="s">
        <v>1611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148</v>
      </c>
      <c r="AU202" s="234" t="s">
        <v>81</v>
      </c>
      <c r="AV202" s="13" t="s">
        <v>79</v>
      </c>
      <c r="AW202" s="13" t="s">
        <v>33</v>
      </c>
      <c r="AX202" s="13" t="s">
        <v>71</v>
      </c>
      <c r="AY202" s="234" t="s">
        <v>137</v>
      </c>
    </row>
    <row r="203" s="14" customFormat="1">
      <c r="A203" s="14"/>
      <c r="B203" s="235"/>
      <c r="C203" s="236"/>
      <c r="D203" s="226" t="s">
        <v>148</v>
      </c>
      <c r="E203" s="237" t="s">
        <v>19</v>
      </c>
      <c r="F203" s="238" t="s">
        <v>186</v>
      </c>
      <c r="G203" s="236"/>
      <c r="H203" s="239">
        <v>8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148</v>
      </c>
      <c r="AU203" s="245" t="s">
        <v>81</v>
      </c>
      <c r="AV203" s="14" t="s">
        <v>81</v>
      </c>
      <c r="AW203" s="14" t="s">
        <v>33</v>
      </c>
      <c r="AX203" s="14" t="s">
        <v>79</v>
      </c>
      <c r="AY203" s="245" t="s">
        <v>137</v>
      </c>
    </row>
    <row r="204" s="2" customFormat="1" ht="16.5" customHeight="1">
      <c r="A204" s="40"/>
      <c r="B204" s="41"/>
      <c r="C204" s="206" t="s">
        <v>360</v>
      </c>
      <c r="D204" s="206" t="s">
        <v>139</v>
      </c>
      <c r="E204" s="207" t="s">
        <v>1612</v>
      </c>
      <c r="F204" s="208" t="s">
        <v>1613</v>
      </c>
      <c r="G204" s="209" t="s">
        <v>318</v>
      </c>
      <c r="H204" s="210">
        <v>5</v>
      </c>
      <c r="I204" s="211"/>
      <c r="J204" s="212">
        <f>ROUND(I204*H204,2)</f>
        <v>0</v>
      </c>
      <c r="K204" s="208" t="s">
        <v>143</v>
      </c>
      <c r="L204" s="46"/>
      <c r="M204" s="213" t="s">
        <v>19</v>
      </c>
      <c r="N204" s="214" t="s">
        <v>42</v>
      </c>
      <c r="O204" s="86"/>
      <c r="P204" s="215">
        <f>O204*H204</f>
        <v>0</v>
      </c>
      <c r="Q204" s="215">
        <v>0.0011900000000000001</v>
      </c>
      <c r="R204" s="215">
        <f>Q204*H204</f>
        <v>0.0059500000000000004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248</v>
      </c>
      <c r="AT204" s="217" t="s">
        <v>139</v>
      </c>
      <c r="AU204" s="217" t="s">
        <v>81</v>
      </c>
      <c r="AY204" s="19" t="s">
        <v>137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79</v>
      </c>
      <c r="BK204" s="218">
        <f>ROUND(I204*H204,2)</f>
        <v>0</v>
      </c>
      <c r="BL204" s="19" t="s">
        <v>248</v>
      </c>
      <c r="BM204" s="217" t="s">
        <v>1614</v>
      </c>
    </row>
    <row r="205" s="2" customFormat="1">
      <c r="A205" s="40"/>
      <c r="B205" s="41"/>
      <c r="C205" s="42"/>
      <c r="D205" s="219" t="s">
        <v>146</v>
      </c>
      <c r="E205" s="42"/>
      <c r="F205" s="220" t="s">
        <v>1615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146</v>
      </c>
      <c r="AU205" s="19" t="s">
        <v>81</v>
      </c>
    </row>
    <row r="206" s="13" customFormat="1">
      <c r="A206" s="13"/>
      <c r="B206" s="224"/>
      <c r="C206" s="225"/>
      <c r="D206" s="226" t="s">
        <v>148</v>
      </c>
      <c r="E206" s="227" t="s">
        <v>19</v>
      </c>
      <c r="F206" s="228" t="s">
        <v>1611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148</v>
      </c>
      <c r="AU206" s="234" t="s">
        <v>81</v>
      </c>
      <c r="AV206" s="13" t="s">
        <v>79</v>
      </c>
      <c r="AW206" s="13" t="s">
        <v>33</v>
      </c>
      <c r="AX206" s="13" t="s">
        <v>71</v>
      </c>
      <c r="AY206" s="234" t="s">
        <v>137</v>
      </c>
    </row>
    <row r="207" s="14" customFormat="1">
      <c r="A207" s="14"/>
      <c r="B207" s="235"/>
      <c r="C207" s="236"/>
      <c r="D207" s="226" t="s">
        <v>148</v>
      </c>
      <c r="E207" s="237" t="s">
        <v>19</v>
      </c>
      <c r="F207" s="238" t="s">
        <v>168</v>
      </c>
      <c r="G207" s="236"/>
      <c r="H207" s="239">
        <v>5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148</v>
      </c>
      <c r="AU207" s="245" t="s">
        <v>81</v>
      </c>
      <c r="AV207" s="14" t="s">
        <v>81</v>
      </c>
      <c r="AW207" s="14" t="s">
        <v>33</v>
      </c>
      <c r="AX207" s="14" t="s">
        <v>79</v>
      </c>
      <c r="AY207" s="245" t="s">
        <v>137</v>
      </c>
    </row>
    <row r="208" s="2" customFormat="1" ht="16.5" customHeight="1">
      <c r="A208" s="40"/>
      <c r="B208" s="41"/>
      <c r="C208" s="246" t="s">
        <v>365</v>
      </c>
      <c r="D208" s="246" t="s">
        <v>205</v>
      </c>
      <c r="E208" s="247" t="s">
        <v>1616</v>
      </c>
      <c r="F208" s="248" t="s">
        <v>1617</v>
      </c>
      <c r="G208" s="249" t="s">
        <v>318</v>
      </c>
      <c r="H208" s="250">
        <v>5</v>
      </c>
      <c r="I208" s="251"/>
      <c r="J208" s="252">
        <f>ROUND(I208*H208,2)</f>
        <v>0</v>
      </c>
      <c r="K208" s="248" t="s">
        <v>143</v>
      </c>
      <c r="L208" s="253"/>
      <c r="M208" s="254" t="s">
        <v>19</v>
      </c>
      <c r="N208" s="255" t="s">
        <v>42</v>
      </c>
      <c r="O208" s="86"/>
      <c r="P208" s="215">
        <f>O208*H208</f>
        <v>0</v>
      </c>
      <c r="Q208" s="215">
        <v>0.014500000000000001</v>
      </c>
      <c r="R208" s="215">
        <f>Q208*H208</f>
        <v>0.072500000000000009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348</v>
      </c>
      <c r="AT208" s="217" t="s">
        <v>205</v>
      </c>
      <c r="AU208" s="217" t="s">
        <v>81</v>
      </c>
      <c r="AY208" s="19" t="s">
        <v>137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79</v>
      </c>
      <c r="BK208" s="218">
        <f>ROUND(I208*H208,2)</f>
        <v>0</v>
      </c>
      <c r="BL208" s="19" t="s">
        <v>248</v>
      </c>
      <c r="BM208" s="217" t="s">
        <v>1618</v>
      </c>
    </row>
    <row r="209" s="2" customFormat="1" ht="16.5" customHeight="1">
      <c r="A209" s="40"/>
      <c r="B209" s="41"/>
      <c r="C209" s="206" t="s">
        <v>371</v>
      </c>
      <c r="D209" s="206" t="s">
        <v>139</v>
      </c>
      <c r="E209" s="207" t="s">
        <v>1619</v>
      </c>
      <c r="F209" s="208" t="s">
        <v>1620</v>
      </c>
      <c r="G209" s="209" t="s">
        <v>399</v>
      </c>
      <c r="H209" s="210">
        <v>2</v>
      </c>
      <c r="I209" s="211"/>
      <c r="J209" s="212">
        <f>ROUND(I209*H209,2)</f>
        <v>0</v>
      </c>
      <c r="K209" s="208" t="s">
        <v>143</v>
      </c>
      <c r="L209" s="46"/>
      <c r="M209" s="213" t="s">
        <v>19</v>
      </c>
      <c r="N209" s="214" t="s">
        <v>42</v>
      </c>
      <c r="O209" s="86"/>
      <c r="P209" s="215">
        <f>O209*H209</f>
        <v>0</v>
      </c>
      <c r="Q209" s="215">
        <v>0.00068000000000000005</v>
      </c>
      <c r="R209" s="215">
        <f>Q209*H209</f>
        <v>0.0013600000000000001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248</v>
      </c>
      <c r="AT209" s="217" t="s">
        <v>139</v>
      </c>
      <c r="AU209" s="217" t="s">
        <v>81</v>
      </c>
      <c r="AY209" s="19" t="s">
        <v>137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79</v>
      </c>
      <c r="BK209" s="218">
        <f>ROUND(I209*H209,2)</f>
        <v>0</v>
      </c>
      <c r="BL209" s="19" t="s">
        <v>248</v>
      </c>
      <c r="BM209" s="217" t="s">
        <v>1621</v>
      </c>
    </row>
    <row r="210" s="2" customFormat="1">
      <c r="A210" s="40"/>
      <c r="B210" s="41"/>
      <c r="C210" s="42"/>
      <c r="D210" s="219" t="s">
        <v>146</v>
      </c>
      <c r="E210" s="42"/>
      <c r="F210" s="220" t="s">
        <v>1622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146</v>
      </c>
      <c r="AU210" s="19" t="s">
        <v>81</v>
      </c>
    </row>
    <row r="211" s="13" customFormat="1">
      <c r="A211" s="13"/>
      <c r="B211" s="224"/>
      <c r="C211" s="225"/>
      <c r="D211" s="226" t="s">
        <v>148</v>
      </c>
      <c r="E211" s="227" t="s">
        <v>19</v>
      </c>
      <c r="F211" s="228" t="s">
        <v>1611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148</v>
      </c>
      <c r="AU211" s="234" t="s">
        <v>81</v>
      </c>
      <c r="AV211" s="13" t="s">
        <v>79</v>
      </c>
      <c r="AW211" s="13" t="s">
        <v>33</v>
      </c>
      <c r="AX211" s="13" t="s">
        <v>71</v>
      </c>
      <c r="AY211" s="234" t="s">
        <v>137</v>
      </c>
    </row>
    <row r="212" s="14" customFormat="1">
      <c r="A212" s="14"/>
      <c r="B212" s="235"/>
      <c r="C212" s="236"/>
      <c r="D212" s="226" t="s">
        <v>148</v>
      </c>
      <c r="E212" s="237" t="s">
        <v>19</v>
      </c>
      <c r="F212" s="238" t="s">
        <v>81</v>
      </c>
      <c r="G212" s="236"/>
      <c r="H212" s="239">
        <v>2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148</v>
      </c>
      <c r="AU212" s="245" t="s">
        <v>81</v>
      </c>
      <c r="AV212" s="14" t="s">
        <v>81</v>
      </c>
      <c r="AW212" s="14" t="s">
        <v>33</v>
      </c>
      <c r="AX212" s="14" t="s">
        <v>79</v>
      </c>
      <c r="AY212" s="245" t="s">
        <v>137</v>
      </c>
    </row>
    <row r="213" s="2" customFormat="1" ht="16.5" customHeight="1">
      <c r="A213" s="40"/>
      <c r="B213" s="41"/>
      <c r="C213" s="206" t="s">
        <v>380</v>
      </c>
      <c r="D213" s="206" t="s">
        <v>139</v>
      </c>
      <c r="E213" s="207" t="s">
        <v>1623</v>
      </c>
      <c r="F213" s="208" t="s">
        <v>1624</v>
      </c>
      <c r="G213" s="209" t="s">
        <v>399</v>
      </c>
      <c r="H213" s="210">
        <v>2</v>
      </c>
      <c r="I213" s="211"/>
      <c r="J213" s="212">
        <f>ROUND(I213*H213,2)</f>
        <v>0</v>
      </c>
      <c r="K213" s="208" t="s">
        <v>143</v>
      </c>
      <c r="L213" s="46"/>
      <c r="M213" s="213" t="s">
        <v>19</v>
      </c>
      <c r="N213" s="214" t="s">
        <v>42</v>
      </c>
      <c r="O213" s="86"/>
      <c r="P213" s="215">
        <f>O213*H213</f>
        <v>0</v>
      </c>
      <c r="Q213" s="215">
        <v>0.01908</v>
      </c>
      <c r="R213" s="215">
        <f>Q213*H213</f>
        <v>0.038159999999999999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248</v>
      </c>
      <c r="AT213" s="217" t="s">
        <v>139</v>
      </c>
      <c r="AU213" s="217" t="s">
        <v>81</v>
      </c>
      <c r="AY213" s="19" t="s">
        <v>137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79</v>
      </c>
      <c r="BK213" s="218">
        <f>ROUND(I213*H213,2)</f>
        <v>0</v>
      </c>
      <c r="BL213" s="19" t="s">
        <v>248</v>
      </c>
      <c r="BM213" s="217" t="s">
        <v>1625</v>
      </c>
    </row>
    <row r="214" s="2" customFormat="1">
      <c r="A214" s="40"/>
      <c r="B214" s="41"/>
      <c r="C214" s="42"/>
      <c r="D214" s="219" t="s">
        <v>146</v>
      </c>
      <c r="E214" s="42"/>
      <c r="F214" s="220" t="s">
        <v>1626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146</v>
      </c>
      <c r="AU214" s="19" t="s">
        <v>81</v>
      </c>
    </row>
    <row r="215" s="13" customFormat="1">
      <c r="A215" s="13"/>
      <c r="B215" s="224"/>
      <c r="C215" s="225"/>
      <c r="D215" s="226" t="s">
        <v>148</v>
      </c>
      <c r="E215" s="227" t="s">
        <v>19</v>
      </c>
      <c r="F215" s="228" t="s">
        <v>1611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148</v>
      </c>
      <c r="AU215" s="234" t="s">
        <v>81</v>
      </c>
      <c r="AV215" s="13" t="s">
        <v>79</v>
      </c>
      <c r="AW215" s="13" t="s">
        <v>33</v>
      </c>
      <c r="AX215" s="13" t="s">
        <v>71</v>
      </c>
      <c r="AY215" s="234" t="s">
        <v>137</v>
      </c>
    </row>
    <row r="216" s="14" customFormat="1">
      <c r="A216" s="14"/>
      <c r="B216" s="235"/>
      <c r="C216" s="236"/>
      <c r="D216" s="226" t="s">
        <v>148</v>
      </c>
      <c r="E216" s="237" t="s">
        <v>19</v>
      </c>
      <c r="F216" s="238" t="s">
        <v>81</v>
      </c>
      <c r="G216" s="236"/>
      <c r="H216" s="239">
        <v>2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148</v>
      </c>
      <c r="AU216" s="245" t="s">
        <v>81</v>
      </c>
      <c r="AV216" s="14" t="s">
        <v>81</v>
      </c>
      <c r="AW216" s="14" t="s">
        <v>33</v>
      </c>
      <c r="AX216" s="14" t="s">
        <v>79</v>
      </c>
      <c r="AY216" s="245" t="s">
        <v>137</v>
      </c>
    </row>
    <row r="217" s="2" customFormat="1" ht="16.5" customHeight="1">
      <c r="A217" s="40"/>
      <c r="B217" s="41"/>
      <c r="C217" s="206" t="s">
        <v>388</v>
      </c>
      <c r="D217" s="206" t="s">
        <v>139</v>
      </c>
      <c r="E217" s="207" t="s">
        <v>402</v>
      </c>
      <c r="F217" s="208" t="s">
        <v>403</v>
      </c>
      <c r="G217" s="209" t="s">
        <v>399</v>
      </c>
      <c r="H217" s="210">
        <v>8</v>
      </c>
      <c r="I217" s="211"/>
      <c r="J217" s="212">
        <f>ROUND(I217*H217,2)</f>
        <v>0</v>
      </c>
      <c r="K217" s="208" t="s">
        <v>143</v>
      </c>
      <c r="L217" s="46"/>
      <c r="M217" s="213" t="s">
        <v>19</v>
      </c>
      <c r="N217" s="214" t="s">
        <v>42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0.019460000000000002</v>
      </c>
      <c r="T217" s="216">
        <f>S217*H217</f>
        <v>0.15568000000000001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248</v>
      </c>
      <c r="AT217" s="217" t="s">
        <v>139</v>
      </c>
      <c r="AU217" s="217" t="s">
        <v>81</v>
      </c>
      <c r="AY217" s="19" t="s">
        <v>137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79</v>
      </c>
      <c r="BK217" s="218">
        <f>ROUND(I217*H217,2)</f>
        <v>0</v>
      </c>
      <c r="BL217" s="19" t="s">
        <v>248</v>
      </c>
      <c r="BM217" s="217" t="s">
        <v>1627</v>
      </c>
    </row>
    <row r="218" s="2" customFormat="1">
      <c r="A218" s="40"/>
      <c r="B218" s="41"/>
      <c r="C218" s="42"/>
      <c r="D218" s="219" t="s">
        <v>146</v>
      </c>
      <c r="E218" s="42"/>
      <c r="F218" s="220" t="s">
        <v>1628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146</v>
      </c>
      <c r="AU218" s="19" t="s">
        <v>81</v>
      </c>
    </row>
    <row r="219" s="13" customFormat="1">
      <c r="A219" s="13"/>
      <c r="B219" s="224"/>
      <c r="C219" s="225"/>
      <c r="D219" s="226" t="s">
        <v>148</v>
      </c>
      <c r="E219" s="227" t="s">
        <v>19</v>
      </c>
      <c r="F219" s="228" t="s">
        <v>1611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148</v>
      </c>
      <c r="AU219" s="234" t="s">
        <v>81</v>
      </c>
      <c r="AV219" s="13" t="s">
        <v>79</v>
      </c>
      <c r="AW219" s="13" t="s">
        <v>33</v>
      </c>
      <c r="AX219" s="13" t="s">
        <v>71</v>
      </c>
      <c r="AY219" s="234" t="s">
        <v>137</v>
      </c>
    </row>
    <row r="220" s="14" customFormat="1">
      <c r="A220" s="14"/>
      <c r="B220" s="235"/>
      <c r="C220" s="236"/>
      <c r="D220" s="226" t="s">
        <v>148</v>
      </c>
      <c r="E220" s="237" t="s">
        <v>19</v>
      </c>
      <c r="F220" s="238" t="s">
        <v>186</v>
      </c>
      <c r="G220" s="236"/>
      <c r="H220" s="239">
        <v>8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148</v>
      </c>
      <c r="AU220" s="245" t="s">
        <v>81</v>
      </c>
      <c r="AV220" s="14" t="s">
        <v>81</v>
      </c>
      <c r="AW220" s="14" t="s">
        <v>33</v>
      </c>
      <c r="AX220" s="14" t="s">
        <v>79</v>
      </c>
      <c r="AY220" s="245" t="s">
        <v>137</v>
      </c>
    </row>
    <row r="221" s="2" customFormat="1" ht="24.15" customHeight="1">
      <c r="A221" s="40"/>
      <c r="B221" s="41"/>
      <c r="C221" s="206" t="s">
        <v>396</v>
      </c>
      <c r="D221" s="206" t="s">
        <v>139</v>
      </c>
      <c r="E221" s="207" t="s">
        <v>1629</v>
      </c>
      <c r="F221" s="208" t="s">
        <v>1630</v>
      </c>
      <c r="G221" s="209" t="s">
        <v>399</v>
      </c>
      <c r="H221" s="210">
        <v>1</v>
      </c>
      <c r="I221" s="211"/>
      <c r="J221" s="212">
        <f>ROUND(I221*H221,2)</f>
        <v>0</v>
      </c>
      <c r="K221" s="208" t="s">
        <v>143</v>
      </c>
      <c r="L221" s="46"/>
      <c r="M221" s="213" t="s">
        <v>19</v>
      </c>
      <c r="N221" s="214" t="s">
        <v>42</v>
      </c>
      <c r="O221" s="86"/>
      <c r="P221" s="215">
        <f>O221*H221</f>
        <v>0</v>
      </c>
      <c r="Q221" s="215">
        <v>0.01197</v>
      </c>
      <c r="R221" s="215">
        <f>Q221*H221</f>
        <v>0.01197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248</v>
      </c>
      <c r="AT221" s="217" t="s">
        <v>139</v>
      </c>
      <c r="AU221" s="217" t="s">
        <v>81</v>
      </c>
      <c r="AY221" s="19" t="s">
        <v>137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79</v>
      </c>
      <c r="BK221" s="218">
        <f>ROUND(I221*H221,2)</f>
        <v>0</v>
      </c>
      <c r="BL221" s="19" t="s">
        <v>248</v>
      </c>
      <c r="BM221" s="217" t="s">
        <v>1631</v>
      </c>
    </row>
    <row r="222" s="2" customFormat="1">
      <c r="A222" s="40"/>
      <c r="B222" s="41"/>
      <c r="C222" s="42"/>
      <c r="D222" s="219" t="s">
        <v>146</v>
      </c>
      <c r="E222" s="42"/>
      <c r="F222" s="220" t="s">
        <v>1632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146</v>
      </c>
      <c r="AU222" s="19" t="s">
        <v>81</v>
      </c>
    </row>
    <row r="223" s="13" customFormat="1">
      <c r="A223" s="13"/>
      <c r="B223" s="224"/>
      <c r="C223" s="225"/>
      <c r="D223" s="226" t="s">
        <v>148</v>
      </c>
      <c r="E223" s="227" t="s">
        <v>19</v>
      </c>
      <c r="F223" s="228" t="s">
        <v>1611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148</v>
      </c>
      <c r="AU223" s="234" t="s">
        <v>81</v>
      </c>
      <c r="AV223" s="13" t="s">
        <v>79</v>
      </c>
      <c r="AW223" s="13" t="s">
        <v>33</v>
      </c>
      <c r="AX223" s="13" t="s">
        <v>71</v>
      </c>
      <c r="AY223" s="234" t="s">
        <v>137</v>
      </c>
    </row>
    <row r="224" s="14" customFormat="1">
      <c r="A224" s="14"/>
      <c r="B224" s="235"/>
      <c r="C224" s="236"/>
      <c r="D224" s="226" t="s">
        <v>148</v>
      </c>
      <c r="E224" s="237" t="s">
        <v>19</v>
      </c>
      <c r="F224" s="238" t="s">
        <v>79</v>
      </c>
      <c r="G224" s="236"/>
      <c r="H224" s="239">
        <v>1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148</v>
      </c>
      <c r="AU224" s="245" t="s">
        <v>81</v>
      </c>
      <c r="AV224" s="14" t="s">
        <v>81</v>
      </c>
      <c r="AW224" s="14" t="s">
        <v>33</v>
      </c>
      <c r="AX224" s="14" t="s">
        <v>79</v>
      </c>
      <c r="AY224" s="245" t="s">
        <v>137</v>
      </c>
    </row>
    <row r="225" s="2" customFormat="1" ht="76.35" customHeight="1">
      <c r="A225" s="40"/>
      <c r="B225" s="41"/>
      <c r="C225" s="206" t="s">
        <v>321</v>
      </c>
      <c r="D225" s="206" t="s">
        <v>139</v>
      </c>
      <c r="E225" s="207" t="s">
        <v>1633</v>
      </c>
      <c r="F225" s="208" t="s">
        <v>1634</v>
      </c>
      <c r="G225" s="209" t="s">
        <v>399</v>
      </c>
      <c r="H225" s="210">
        <v>2</v>
      </c>
      <c r="I225" s="211"/>
      <c r="J225" s="212">
        <f>ROUND(I225*H225,2)</f>
        <v>0</v>
      </c>
      <c r="K225" s="208" t="s">
        <v>351</v>
      </c>
      <c r="L225" s="46"/>
      <c r="M225" s="213" t="s">
        <v>19</v>
      </c>
      <c r="N225" s="214" t="s">
        <v>42</v>
      </c>
      <c r="O225" s="86"/>
      <c r="P225" s="215">
        <f>O225*H225</f>
        <v>0</v>
      </c>
      <c r="Q225" s="215">
        <v>0.20000000000000001</v>
      </c>
      <c r="R225" s="215">
        <f>Q225*H225</f>
        <v>0.40000000000000002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248</v>
      </c>
      <c r="AT225" s="217" t="s">
        <v>139</v>
      </c>
      <c r="AU225" s="217" t="s">
        <v>81</v>
      </c>
      <c r="AY225" s="19" t="s">
        <v>137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79</v>
      </c>
      <c r="BK225" s="218">
        <f>ROUND(I225*H225,2)</f>
        <v>0</v>
      </c>
      <c r="BL225" s="19" t="s">
        <v>248</v>
      </c>
      <c r="BM225" s="217" t="s">
        <v>1635</v>
      </c>
    </row>
    <row r="226" s="13" customFormat="1">
      <c r="A226" s="13"/>
      <c r="B226" s="224"/>
      <c r="C226" s="225"/>
      <c r="D226" s="226" t="s">
        <v>148</v>
      </c>
      <c r="E226" s="227" t="s">
        <v>19</v>
      </c>
      <c r="F226" s="228" t="s">
        <v>1611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148</v>
      </c>
      <c r="AU226" s="234" t="s">
        <v>81</v>
      </c>
      <c r="AV226" s="13" t="s">
        <v>79</v>
      </c>
      <c r="AW226" s="13" t="s">
        <v>33</v>
      </c>
      <c r="AX226" s="13" t="s">
        <v>71</v>
      </c>
      <c r="AY226" s="234" t="s">
        <v>137</v>
      </c>
    </row>
    <row r="227" s="14" customFormat="1">
      <c r="A227" s="14"/>
      <c r="B227" s="235"/>
      <c r="C227" s="236"/>
      <c r="D227" s="226" t="s">
        <v>148</v>
      </c>
      <c r="E227" s="237" t="s">
        <v>19</v>
      </c>
      <c r="F227" s="238" t="s">
        <v>81</v>
      </c>
      <c r="G227" s="236"/>
      <c r="H227" s="239">
        <v>2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148</v>
      </c>
      <c r="AU227" s="245" t="s">
        <v>81</v>
      </c>
      <c r="AV227" s="14" t="s">
        <v>81</v>
      </c>
      <c r="AW227" s="14" t="s">
        <v>33</v>
      </c>
      <c r="AX227" s="14" t="s">
        <v>79</v>
      </c>
      <c r="AY227" s="245" t="s">
        <v>137</v>
      </c>
    </row>
    <row r="228" s="2" customFormat="1" ht="24.15" customHeight="1">
      <c r="A228" s="40"/>
      <c r="B228" s="41"/>
      <c r="C228" s="206" t="s">
        <v>407</v>
      </c>
      <c r="D228" s="206" t="s">
        <v>139</v>
      </c>
      <c r="E228" s="207" t="s">
        <v>1636</v>
      </c>
      <c r="F228" s="208" t="s">
        <v>1637</v>
      </c>
      <c r="G228" s="209" t="s">
        <v>399</v>
      </c>
      <c r="H228" s="210">
        <v>1</v>
      </c>
      <c r="I228" s="211"/>
      <c r="J228" s="212">
        <f>ROUND(I228*H228,2)</f>
        <v>0</v>
      </c>
      <c r="K228" s="208" t="s">
        <v>143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0.045240000000000002</v>
      </c>
      <c r="R228" s="215">
        <f>Q228*H228</f>
        <v>0.045240000000000002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248</v>
      </c>
      <c r="AT228" s="217" t="s">
        <v>139</v>
      </c>
      <c r="AU228" s="217" t="s">
        <v>81</v>
      </c>
      <c r="AY228" s="19" t="s">
        <v>137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79</v>
      </c>
      <c r="BK228" s="218">
        <f>ROUND(I228*H228,2)</f>
        <v>0</v>
      </c>
      <c r="BL228" s="19" t="s">
        <v>248</v>
      </c>
      <c r="BM228" s="217" t="s">
        <v>1638</v>
      </c>
    </row>
    <row r="229" s="2" customFormat="1">
      <c r="A229" s="40"/>
      <c r="B229" s="41"/>
      <c r="C229" s="42"/>
      <c r="D229" s="219" t="s">
        <v>146</v>
      </c>
      <c r="E229" s="42"/>
      <c r="F229" s="220" t="s">
        <v>1639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146</v>
      </c>
      <c r="AU229" s="19" t="s">
        <v>81</v>
      </c>
    </row>
    <row r="230" s="13" customFormat="1">
      <c r="A230" s="13"/>
      <c r="B230" s="224"/>
      <c r="C230" s="225"/>
      <c r="D230" s="226" t="s">
        <v>148</v>
      </c>
      <c r="E230" s="227" t="s">
        <v>19</v>
      </c>
      <c r="F230" s="228" t="s">
        <v>1640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148</v>
      </c>
      <c r="AU230" s="234" t="s">
        <v>81</v>
      </c>
      <c r="AV230" s="13" t="s">
        <v>79</v>
      </c>
      <c r="AW230" s="13" t="s">
        <v>33</v>
      </c>
      <c r="AX230" s="13" t="s">
        <v>71</v>
      </c>
      <c r="AY230" s="234" t="s">
        <v>137</v>
      </c>
    </row>
    <row r="231" s="14" customFormat="1">
      <c r="A231" s="14"/>
      <c r="B231" s="235"/>
      <c r="C231" s="236"/>
      <c r="D231" s="226" t="s">
        <v>148</v>
      </c>
      <c r="E231" s="237" t="s">
        <v>19</v>
      </c>
      <c r="F231" s="238" t="s">
        <v>79</v>
      </c>
      <c r="G231" s="236"/>
      <c r="H231" s="239">
        <v>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148</v>
      </c>
      <c r="AU231" s="245" t="s">
        <v>81</v>
      </c>
      <c r="AV231" s="14" t="s">
        <v>81</v>
      </c>
      <c r="AW231" s="14" t="s">
        <v>33</v>
      </c>
      <c r="AX231" s="14" t="s">
        <v>79</v>
      </c>
      <c r="AY231" s="245" t="s">
        <v>137</v>
      </c>
    </row>
    <row r="232" s="2" customFormat="1" ht="16.5" customHeight="1">
      <c r="A232" s="40"/>
      <c r="B232" s="41"/>
      <c r="C232" s="206" t="s">
        <v>412</v>
      </c>
      <c r="D232" s="206" t="s">
        <v>139</v>
      </c>
      <c r="E232" s="207" t="s">
        <v>1641</v>
      </c>
      <c r="F232" s="208" t="s">
        <v>1642</v>
      </c>
      <c r="G232" s="209" t="s">
        <v>318</v>
      </c>
      <c r="H232" s="210">
        <v>5</v>
      </c>
      <c r="I232" s="211"/>
      <c r="J232" s="212">
        <f>ROUND(I232*H232,2)</f>
        <v>0</v>
      </c>
      <c r="K232" s="208" t="s">
        <v>143</v>
      </c>
      <c r="L232" s="46"/>
      <c r="M232" s="213" t="s">
        <v>19</v>
      </c>
      <c r="N232" s="214" t="s">
        <v>42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248</v>
      </c>
      <c r="AT232" s="217" t="s">
        <v>139</v>
      </c>
      <c r="AU232" s="217" t="s">
        <v>81</v>
      </c>
      <c r="AY232" s="19" t="s">
        <v>137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79</v>
      </c>
      <c r="BK232" s="218">
        <f>ROUND(I232*H232,2)</f>
        <v>0</v>
      </c>
      <c r="BL232" s="19" t="s">
        <v>248</v>
      </c>
      <c r="BM232" s="217" t="s">
        <v>1643</v>
      </c>
    </row>
    <row r="233" s="2" customFormat="1">
      <c r="A233" s="40"/>
      <c r="B233" s="41"/>
      <c r="C233" s="42"/>
      <c r="D233" s="219" t="s">
        <v>146</v>
      </c>
      <c r="E233" s="42"/>
      <c r="F233" s="220" t="s">
        <v>1644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146</v>
      </c>
      <c r="AU233" s="19" t="s">
        <v>81</v>
      </c>
    </row>
    <row r="234" s="13" customFormat="1">
      <c r="A234" s="13"/>
      <c r="B234" s="224"/>
      <c r="C234" s="225"/>
      <c r="D234" s="226" t="s">
        <v>148</v>
      </c>
      <c r="E234" s="227" t="s">
        <v>19</v>
      </c>
      <c r="F234" s="228" t="s">
        <v>1611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148</v>
      </c>
      <c r="AU234" s="234" t="s">
        <v>81</v>
      </c>
      <c r="AV234" s="13" t="s">
        <v>79</v>
      </c>
      <c r="AW234" s="13" t="s">
        <v>33</v>
      </c>
      <c r="AX234" s="13" t="s">
        <v>71</v>
      </c>
      <c r="AY234" s="234" t="s">
        <v>137</v>
      </c>
    </row>
    <row r="235" s="14" customFormat="1">
      <c r="A235" s="14"/>
      <c r="B235" s="235"/>
      <c r="C235" s="236"/>
      <c r="D235" s="226" t="s">
        <v>148</v>
      </c>
      <c r="E235" s="237" t="s">
        <v>19</v>
      </c>
      <c r="F235" s="238" t="s">
        <v>168</v>
      </c>
      <c r="G235" s="236"/>
      <c r="H235" s="239">
        <v>5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148</v>
      </c>
      <c r="AU235" s="245" t="s">
        <v>81</v>
      </c>
      <c r="AV235" s="14" t="s">
        <v>81</v>
      </c>
      <c r="AW235" s="14" t="s">
        <v>33</v>
      </c>
      <c r="AX235" s="14" t="s">
        <v>79</v>
      </c>
      <c r="AY235" s="245" t="s">
        <v>137</v>
      </c>
    </row>
    <row r="236" s="2" customFormat="1" ht="16.5" customHeight="1">
      <c r="A236" s="40"/>
      <c r="B236" s="41"/>
      <c r="C236" s="246" t="s">
        <v>417</v>
      </c>
      <c r="D236" s="246" t="s">
        <v>205</v>
      </c>
      <c r="E236" s="247" t="s">
        <v>1645</v>
      </c>
      <c r="F236" s="248" t="s">
        <v>1646</v>
      </c>
      <c r="G236" s="249" t="s">
        <v>318</v>
      </c>
      <c r="H236" s="250">
        <v>5</v>
      </c>
      <c r="I236" s="251"/>
      <c r="J236" s="252">
        <f>ROUND(I236*H236,2)</f>
        <v>0</v>
      </c>
      <c r="K236" s="248" t="s">
        <v>143</v>
      </c>
      <c r="L236" s="253"/>
      <c r="M236" s="254" t="s">
        <v>19</v>
      </c>
      <c r="N236" s="255" t="s">
        <v>42</v>
      </c>
      <c r="O236" s="86"/>
      <c r="P236" s="215">
        <f>O236*H236</f>
        <v>0</v>
      </c>
      <c r="Q236" s="215">
        <v>0.0023999999999999998</v>
      </c>
      <c r="R236" s="215">
        <f>Q236*H236</f>
        <v>0.011999999999999999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348</v>
      </c>
      <c r="AT236" s="217" t="s">
        <v>205</v>
      </c>
      <c r="AU236" s="217" t="s">
        <v>81</v>
      </c>
      <c r="AY236" s="19" t="s">
        <v>137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79</v>
      </c>
      <c r="BK236" s="218">
        <f>ROUND(I236*H236,2)</f>
        <v>0</v>
      </c>
      <c r="BL236" s="19" t="s">
        <v>248</v>
      </c>
      <c r="BM236" s="217" t="s">
        <v>1647</v>
      </c>
    </row>
    <row r="237" s="2" customFormat="1" ht="16.5" customHeight="1">
      <c r="A237" s="40"/>
      <c r="B237" s="41"/>
      <c r="C237" s="206" t="s">
        <v>422</v>
      </c>
      <c r="D237" s="206" t="s">
        <v>139</v>
      </c>
      <c r="E237" s="207" t="s">
        <v>1648</v>
      </c>
      <c r="F237" s="208" t="s">
        <v>1649</v>
      </c>
      <c r="G237" s="209" t="s">
        <v>318</v>
      </c>
      <c r="H237" s="210">
        <v>3</v>
      </c>
      <c r="I237" s="211"/>
      <c r="J237" s="212">
        <f>ROUND(I237*H237,2)</f>
        <v>0</v>
      </c>
      <c r="K237" s="208" t="s">
        <v>143</v>
      </c>
      <c r="L237" s="46"/>
      <c r="M237" s="213" t="s">
        <v>19</v>
      </c>
      <c r="N237" s="214" t="s">
        <v>42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248</v>
      </c>
      <c r="AT237" s="217" t="s">
        <v>139</v>
      </c>
      <c r="AU237" s="217" t="s">
        <v>81</v>
      </c>
      <c r="AY237" s="19" t="s">
        <v>137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79</v>
      </c>
      <c r="BK237" s="218">
        <f>ROUND(I237*H237,2)</f>
        <v>0</v>
      </c>
      <c r="BL237" s="19" t="s">
        <v>248</v>
      </c>
      <c r="BM237" s="217" t="s">
        <v>1650</v>
      </c>
    </row>
    <row r="238" s="2" customFormat="1">
      <c r="A238" s="40"/>
      <c r="B238" s="41"/>
      <c r="C238" s="42"/>
      <c r="D238" s="219" t="s">
        <v>146</v>
      </c>
      <c r="E238" s="42"/>
      <c r="F238" s="220" t="s">
        <v>1651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146</v>
      </c>
      <c r="AU238" s="19" t="s">
        <v>81</v>
      </c>
    </row>
    <row r="239" s="13" customFormat="1">
      <c r="A239" s="13"/>
      <c r="B239" s="224"/>
      <c r="C239" s="225"/>
      <c r="D239" s="226" t="s">
        <v>148</v>
      </c>
      <c r="E239" s="227" t="s">
        <v>19</v>
      </c>
      <c r="F239" s="228" t="s">
        <v>1611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148</v>
      </c>
      <c r="AU239" s="234" t="s">
        <v>81</v>
      </c>
      <c r="AV239" s="13" t="s">
        <v>79</v>
      </c>
      <c r="AW239" s="13" t="s">
        <v>33</v>
      </c>
      <c r="AX239" s="13" t="s">
        <v>71</v>
      </c>
      <c r="AY239" s="234" t="s">
        <v>137</v>
      </c>
    </row>
    <row r="240" s="14" customFormat="1">
      <c r="A240" s="14"/>
      <c r="B240" s="235"/>
      <c r="C240" s="236"/>
      <c r="D240" s="226" t="s">
        <v>148</v>
      </c>
      <c r="E240" s="237" t="s">
        <v>19</v>
      </c>
      <c r="F240" s="238" t="s">
        <v>157</v>
      </c>
      <c r="G240" s="236"/>
      <c r="H240" s="239">
        <v>3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148</v>
      </c>
      <c r="AU240" s="245" t="s">
        <v>81</v>
      </c>
      <c r="AV240" s="14" t="s">
        <v>81</v>
      </c>
      <c r="AW240" s="14" t="s">
        <v>33</v>
      </c>
      <c r="AX240" s="14" t="s">
        <v>79</v>
      </c>
      <c r="AY240" s="245" t="s">
        <v>137</v>
      </c>
    </row>
    <row r="241" s="2" customFormat="1" ht="24.15" customHeight="1">
      <c r="A241" s="40"/>
      <c r="B241" s="41"/>
      <c r="C241" s="246" t="s">
        <v>427</v>
      </c>
      <c r="D241" s="246" t="s">
        <v>205</v>
      </c>
      <c r="E241" s="247" t="s">
        <v>1652</v>
      </c>
      <c r="F241" s="248" t="s">
        <v>1653</v>
      </c>
      <c r="G241" s="249" t="s">
        <v>318</v>
      </c>
      <c r="H241" s="250">
        <v>3</v>
      </c>
      <c r="I241" s="251"/>
      <c r="J241" s="252">
        <f>ROUND(I241*H241,2)</f>
        <v>0</v>
      </c>
      <c r="K241" s="248" t="s">
        <v>143</v>
      </c>
      <c r="L241" s="253"/>
      <c r="M241" s="254" t="s">
        <v>19</v>
      </c>
      <c r="N241" s="255" t="s">
        <v>42</v>
      </c>
      <c r="O241" s="86"/>
      <c r="P241" s="215">
        <f>O241*H241</f>
        <v>0</v>
      </c>
      <c r="Q241" s="215">
        <v>0.00050000000000000001</v>
      </c>
      <c r="R241" s="215">
        <f>Q241*H241</f>
        <v>0.0015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348</v>
      </c>
      <c r="AT241" s="217" t="s">
        <v>205</v>
      </c>
      <c r="AU241" s="217" t="s">
        <v>81</v>
      </c>
      <c r="AY241" s="19" t="s">
        <v>137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79</v>
      </c>
      <c r="BK241" s="218">
        <f>ROUND(I241*H241,2)</f>
        <v>0</v>
      </c>
      <c r="BL241" s="19" t="s">
        <v>248</v>
      </c>
      <c r="BM241" s="217" t="s">
        <v>1654</v>
      </c>
    </row>
    <row r="242" s="2" customFormat="1" ht="16.5" customHeight="1">
      <c r="A242" s="40"/>
      <c r="B242" s="41"/>
      <c r="C242" s="206" t="s">
        <v>434</v>
      </c>
      <c r="D242" s="206" t="s">
        <v>139</v>
      </c>
      <c r="E242" s="207" t="s">
        <v>1655</v>
      </c>
      <c r="F242" s="208" t="s">
        <v>1656</v>
      </c>
      <c r="G242" s="209" t="s">
        <v>318</v>
      </c>
      <c r="H242" s="210">
        <v>5</v>
      </c>
      <c r="I242" s="211"/>
      <c r="J242" s="212">
        <f>ROUND(I242*H242,2)</f>
        <v>0</v>
      </c>
      <c r="K242" s="208" t="s">
        <v>143</v>
      </c>
      <c r="L242" s="46"/>
      <c r="M242" s="213" t="s">
        <v>19</v>
      </c>
      <c r="N242" s="214" t="s">
        <v>42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248</v>
      </c>
      <c r="AT242" s="217" t="s">
        <v>139</v>
      </c>
      <c r="AU242" s="217" t="s">
        <v>81</v>
      </c>
      <c r="AY242" s="19" t="s">
        <v>137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79</v>
      </c>
      <c r="BK242" s="218">
        <f>ROUND(I242*H242,2)</f>
        <v>0</v>
      </c>
      <c r="BL242" s="19" t="s">
        <v>248</v>
      </c>
      <c r="BM242" s="217" t="s">
        <v>1657</v>
      </c>
    </row>
    <row r="243" s="2" customFormat="1">
      <c r="A243" s="40"/>
      <c r="B243" s="41"/>
      <c r="C243" s="42"/>
      <c r="D243" s="219" t="s">
        <v>146</v>
      </c>
      <c r="E243" s="42"/>
      <c r="F243" s="220" t="s">
        <v>1658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146</v>
      </c>
      <c r="AU243" s="19" t="s">
        <v>81</v>
      </c>
    </row>
    <row r="244" s="13" customFormat="1">
      <c r="A244" s="13"/>
      <c r="B244" s="224"/>
      <c r="C244" s="225"/>
      <c r="D244" s="226" t="s">
        <v>148</v>
      </c>
      <c r="E244" s="227" t="s">
        <v>19</v>
      </c>
      <c r="F244" s="228" t="s">
        <v>1611</v>
      </c>
      <c r="G244" s="225"/>
      <c r="H244" s="227" t="s">
        <v>19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148</v>
      </c>
      <c r="AU244" s="234" t="s">
        <v>81</v>
      </c>
      <c r="AV244" s="13" t="s">
        <v>79</v>
      </c>
      <c r="AW244" s="13" t="s">
        <v>33</v>
      </c>
      <c r="AX244" s="13" t="s">
        <v>71</v>
      </c>
      <c r="AY244" s="234" t="s">
        <v>137</v>
      </c>
    </row>
    <row r="245" s="14" customFormat="1">
      <c r="A245" s="14"/>
      <c r="B245" s="235"/>
      <c r="C245" s="236"/>
      <c r="D245" s="226" t="s">
        <v>148</v>
      </c>
      <c r="E245" s="237" t="s">
        <v>19</v>
      </c>
      <c r="F245" s="238" t="s">
        <v>168</v>
      </c>
      <c r="G245" s="236"/>
      <c r="H245" s="239">
        <v>5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148</v>
      </c>
      <c r="AU245" s="245" t="s">
        <v>81</v>
      </c>
      <c r="AV245" s="14" t="s">
        <v>81</v>
      </c>
      <c r="AW245" s="14" t="s">
        <v>33</v>
      </c>
      <c r="AX245" s="14" t="s">
        <v>79</v>
      </c>
      <c r="AY245" s="245" t="s">
        <v>137</v>
      </c>
    </row>
    <row r="246" s="2" customFormat="1" ht="24.15" customHeight="1">
      <c r="A246" s="40"/>
      <c r="B246" s="41"/>
      <c r="C246" s="246" t="s">
        <v>442</v>
      </c>
      <c r="D246" s="246" t="s">
        <v>205</v>
      </c>
      <c r="E246" s="247" t="s">
        <v>1659</v>
      </c>
      <c r="F246" s="248" t="s">
        <v>1660</v>
      </c>
      <c r="G246" s="249" t="s">
        <v>318</v>
      </c>
      <c r="H246" s="250">
        <v>5</v>
      </c>
      <c r="I246" s="251"/>
      <c r="J246" s="252">
        <f>ROUND(I246*H246,2)</f>
        <v>0</v>
      </c>
      <c r="K246" s="248" t="s">
        <v>143</v>
      </c>
      <c r="L246" s="253"/>
      <c r="M246" s="254" t="s">
        <v>19</v>
      </c>
      <c r="N246" s="255" t="s">
        <v>42</v>
      </c>
      <c r="O246" s="86"/>
      <c r="P246" s="215">
        <f>O246*H246</f>
        <v>0</v>
      </c>
      <c r="Q246" s="215">
        <v>0.00050000000000000001</v>
      </c>
      <c r="R246" s="215">
        <f>Q246*H246</f>
        <v>0.0025000000000000001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348</v>
      </c>
      <c r="AT246" s="217" t="s">
        <v>205</v>
      </c>
      <c r="AU246" s="217" t="s">
        <v>81</v>
      </c>
      <c r="AY246" s="19" t="s">
        <v>137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79</v>
      </c>
      <c r="BK246" s="218">
        <f>ROUND(I246*H246,2)</f>
        <v>0</v>
      </c>
      <c r="BL246" s="19" t="s">
        <v>248</v>
      </c>
      <c r="BM246" s="217" t="s">
        <v>1661</v>
      </c>
    </row>
    <row r="247" s="2" customFormat="1" ht="16.5" customHeight="1">
      <c r="A247" s="40"/>
      <c r="B247" s="41"/>
      <c r="C247" s="206" t="s">
        <v>448</v>
      </c>
      <c r="D247" s="206" t="s">
        <v>139</v>
      </c>
      <c r="E247" s="207" t="s">
        <v>1662</v>
      </c>
      <c r="F247" s="208" t="s">
        <v>1663</v>
      </c>
      <c r="G247" s="209" t="s">
        <v>318</v>
      </c>
      <c r="H247" s="210">
        <v>5</v>
      </c>
      <c r="I247" s="211"/>
      <c r="J247" s="212">
        <f>ROUND(I247*H247,2)</f>
        <v>0</v>
      </c>
      <c r="K247" s="208" t="s">
        <v>143</v>
      </c>
      <c r="L247" s="46"/>
      <c r="M247" s="213" t="s">
        <v>19</v>
      </c>
      <c r="N247" s="214" t="s">
        <v>42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248</v>
      </c>
      <c r="AT247" s="217" t="s">
        <v>139</v>
      </c>
      <c r="AU247" s="217" t="s">
        <v>81</v>
      </c>
      <c r="AY247" s="19" t="s">
        <v>137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79</v>
      </c>
      <c r="BK247" s="218">
        <f>ROUND(I247*H247,2)</f>
        <v>0</v>
      </c>
      <c r="BL247" s="19" t="s">
        <v>248</v>
      </c>
      <c r="BM247" s="217" t="s">
        <v>1664</v>
      </c>
    </row>
    <row r="248" s="2" customFormat="1">
      <c r="A248" s="40"/>
      <c r="B248" s="41"/>
      <c r="C248" s="42"/>
      <c r="D248" s="219" t="s">
        <v>146</v>
      </c>
      <c r="E248" s="42"/>
      <c r="F248" s="220" t="s">
        <v>1665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146</v>
      </c>
      <c r="AU248" s="19" t="s">
        <v>81</v>
      </c>
    </row>
    <row r="249" s="13" customFormat="1">
      <c r="A249" s="13"/>
      <c r="B249" s="224"/>
      <c r="C249" s="225"/>
      <c r="D249" s="226" t="s">
        <v>148</v>
      </c>
      <c r="E249" s="227" t="s">
        <v>19</v>
      </c>
      <c r="F249" s="228" t="s">
        <v>1611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148</v>
      </c>
      <c r="AU249" s="234" t="s">
        <v>81</v>
      </c>
      <c r="AV249" s="13" t="s">
        <v>79</v>
      </c>
      <c r="AW249" s="13" t="s">
        <v>33</v>
      </c>
      <c r="AX249" s="13" t="s">
        <v>71</v>
      </c>
      <c r="AY249" s="234" t="s">
        <v>137</v>
      </c>
    </row>
    <row r="250" s="14" customFormat="1">
      <c r="A250" s="14"/>
      <c r="B250" s="235"/>
      <c r="C250" s="236"/>
      <c r="D250" s="226" t="s">
        <v>148</v>
      </c>
      <c r="E250" s="237" t="s">
        <v>19</v>
      </c>
      <c r="F250" s="238" t="s">
        <v>168</v>
      </c>
      <c r="G250" s="236"/>
      <c r="H250" s="239">
        <v>5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148</v>
      </c>
      <c r="AU250" s="245" t="s">
        <v>81</v>
      </c>
      <c r="AV250" s="14" t="s">
        <v>81</v>
      </c>
      <c r="AW250" s="14" t="s">
        <v>33</v>
      </c>
      <c r="AX250" s="14" t="s">
        <v>79</v>
      </c>
      <c r="AY250" s="245" t="s">
        <v>137</v>
      </c>
    </row>
    <row r="251" s="2" customFormat="1" ht="24.15" customHeight="1">
      <c r="A251" s="40"/>
      <c r="B251" s="41"/>
      <c r="C251" s="246" t="s">
        <v>455</v>
      </c>
      <c r="D251" s="246" t="s">
        <v>205</v>
      </c>
      <c r="E251" s="247" t="s">
        <v>1666</v>
      </c>
      <c r="F251" s="248" t="s">
        <v>1667</v>
      </c>
      <c r="G251" s="249" t="s">
        <v>318</v>
      </c>
      <c r="H251" s="250">
        <v>5</v>
      </c>
      <c r="I251" s="251"/>
      <c r="J251" s="252">
        <f>ROUND(I251*H251,2)</f>
        <v>0</v>
      </c>
      <c r="K251" s="248" t="s">
        <v>143</v>
      </c>
      <c r="L251" s="253"/>
      <c r="M251" s="254" t="s">
        <v>19</v>
      </c>
      <c r="N251" s="255" t="s">
        <v>42</v>
      </c>
      <c r="O251" s="86"/>
      <c r="P251" s="215">
        <f>O251*H251</f>
        <v>0</v>
      </c>
      <c r="Q251" s="215">
        <v>0.0012999999999999999</v>
      </c>
      <c r="R251" s="215">
        <f>Q251*H251</f>
        <v>0.0064999999999999997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348</v>
      </c>
      <c r="AT251" s="217" t="s">
        <v>205</v>
      </c>
      <c r="AU251" s="217" t="s">
        <v>81</v>
      </c>
      <c r="AY251" s="19" t="s">
        <v>137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79</v>
      </c>
      <c r="BK251" s="218">
        <f>ROUND(I251*H251,2)</f>
        <v>0</v>
      </c>
      <c r="BL251" s="19" t="s">
        <v>248</v>
      </c>
      <c r="BM251" s="217" t="s">
        <v>1668</v>
      </c>
    </row>
    <row r="252" s="2" customFormat="1" ht="24.15" customHeight="1">
      <c r="A252" s="40"/>
      <c r="B252" s="41"/>
      <c r="C252" s="206" t="s">
        <v>462</v>
      </c>
      <c r="D252" s="206" t="s">
        <v>139</v>
      </c>
      <c r="E252" s="207" t="s">
        <v>1669</v>
      </c>
      <c r="F252" s="208" t="s">
        <v>1670</v>
      </c>
      <c r="G252" s="209" t="s">
        <v>1671</v>
      </c>
      <c r="H252" s="210">
        <v>3</v>
      </c>
      <c r="I252" s="211"/>
      <c r="J252" s="212">
        <f>ROUND(I252*H252,2)</f>
        <v>0</v>
      </c>
      <c r="K252" s="208" t="s">
        <v>351</v>
      </c>
      <c r="L252" s="46"/>
      <c r="M252" s="213" t="s">
        <v>19</v>
      </c>
      <c r="N252" s="214" t="s">
        <v>42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248</v>
      </c>
      <c r="AT252" s="217" t="s">
        <v>139</v>
      </c>
      <c r="AU252" s="217" t="s">
        <v>81</v>
      </c>
      <c r="AY252" s="19" t="s">
        <v>137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79</v>
      </c>
      <c r="BK252" s="218">
        <f>ROUND(I252*H252,2)</f>
        <v>0</v>
      </c>
      <c r="BL252" s="19" t="s">
        <v>248</v>
      </c>
      <c r="BM252" s="217" t="s">
        <v>1672</v>
      </c>
    </row>
    <row r="253" s="14" customFormat="1">
      <c r="A253" s="14"/>
      <c r="B253" s="235"/>
      <c r="C253" s="236"/>
      <c r="D253" s="226" t="s">
        <v>148</v>
      </c>
      <c r="E253" s="237" t="s">
        <v>19</v>
      </c>
      <c r="F253" s="238" t="s">
        <v>157</v>
      </c>
      <c r="G253" s="236"/>
      <c r="H253" s="239">
        <v>3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148</v>
      </c>
      <c r="AU253" s="245" t="s">
        <v>81</v>
      </c>
      <c r="AV253" s="14" t="s">
        <v>81</v>
      </c>
      <c r="AW253" s="14" t="s">
        <v>33</v>
      </c>
      <c r="AX253" s="14" t="s">
        <v>79</v>
      </c>
      <c r="AY253" s="245" t="s">
        <v>137</v>
      </c>
    </row>
    <row r="254" s="2" customFormat="1" ht="24.15" customHeight="1">
      <c r="A254" s="40"/>
      <c r="B254" s="41"/>
      <c r="C254" s="206" t="s">
        <v>470</v>
      </c>
      <c r="D254" s="206" t="s">
        <v>139</v>
      </c>
      <c r="E254" s="207" t="s">
        <v>1673</v>
      </c>
      <c r="F254" s="208" t="s">
        <v>1674</v>
      </c>
      <c r="G254" s="209" t="s">
        <v>1671</v>
      </c>
      <c r="H254" s="210">
        <v>3</v>
      </c>
      <c r="I254" s="211"/>
      <c r="J254" s="212">
        <f>ROUND(I254*H254,2)</f>
        <v>0</v>
      </c>
      <c r="K254" s="208" t="s">
        <v>351</v>
      </c>
      <c r="L254" s="46"/>
      <c r="M254" s="213" t="s">
        <v>19</v>
      </c>
      <c r="N254" s="214" t="s">
        <v>42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248</v>
      </c>
      <c r="AT254" s="217" t="s">
        <v>139</v>
      </c>
      <c r="AU254" s="217" t="s">
        <v>81</v>
      </c>
      <c r="AY254" s="19" t="s">
        <v>137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79</v>
      </c>
      <c r="BK254" s="218">
        <f>ROUND(I254*H254,2)</f>
        <v>0</v>
      </c>
      <c r="BL254" s="19" t="s">
        <v>248</v>
      </c>
      <c r="BM254" s="217" t="s">
        <v>1675</v>
      </c>
    </row>
    <row r="255" s="14" customFormat="1">
      <c r="A255" s="14"/>
      <c r="B255" s="235"/>
      <c r="C255" s="236"/>
      <c r="D255" s="226" t="s">
        <v>148</v>
      </c>
      <c r="E255" s="237" t="s">
        <v>19</v>
      </c>
      <c r="F255" s="238" t="s">
        <v>157</v>
      </c>
      <c r="G255" s="236"/>
      <c r="H255" s="239">
        <v>3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148</v>
      </c>
      <c r="AU255" s="245" t="s">
        <v>81</v>
      </c>
      <c r="AV255" s="14" t="s">
        <v>81</v>
      </c>
      <c r="AW255" s="14" t="s">
        <v>33</v>
      </c>
      <c r="AX255" s="14" t="s">
        <v>79</v>
      </c>
      <c r="AY255" s="245" t="s">
        <v>137</v>
      </c>
    </row>
    <row r="256" s="2" customFormat="1" ht="16.5" customHeight="1">
      <c r="A256" s="40"/>
      <c r="B256" s="41"/>
      <c r="C256" s="206" t="s">
        <v>476</v>
      </c>
      <c r="D256" s="206" t="s">
        <v>139</v>
      </c>
      <c r="E256" s="207" t="s">
        <v>1676</v>
      </c>
      <c r="F256" s="208" t="s">
        <v>1677</v>
      </c>
      <c r="G256" s="209" t="s">
        <v>160</v>
      </c>
      <c r="H256" s="210">
        <v>1</v>
      </c>
      <c r="I256" s="211"/>
      <c r="J256" s="212">
        <f>ROUND(I256*H256,2)</f>
        <v>0</v>
      </c>
      <c r="K256" s="208" t="s">
        <v>143</v>
      </c>
      <c r="L256" s="46"/>
      <c r="M256" s="213" t="s">
        <v>19</v>
      </c>
      <c r="N256" s="214" t="s">
        <v>42</v>
      </c>
      <c r="O256" s="86"/>
      <c r="P256" s="215">
        <f>O256*H256</f>
        <v>0</v>
      </c>
      <c r="Q256" s="215">
        <v>0.00058</v>
      </c>
      <c r="R256" s="215">
        <f>Q256*H256</f>
        <v>0.00058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248</v>
      </c>
      <c r="AT256" s="217" t="s">
        <v>139</v>
      </c>
      <c r="AU256" s="217" t="s">
        <v>81</v>
      </c>
      <c r="AY256" s="19" t="s">
        <v>137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79</v>
      </c>
      <c r="BK256" s="218">
        <f>ROUND(I256*H256,2)</f>
        <v>0</v>
      </c>
      <c r="BL256" s="19" t="s">
        <v>248</v>
      </c>
      <c r="BM256" s="217" t="s">
        <v>1678</v>
      </c>
    </row>
    <row r="257" s="2" customFormat="1">
      <c r="A257" s="40"/>
      <c r="B257" s="41"/>
      <c r="C257" s="42"/>
      <c r="D257" s="219" t="s">
        <v>146</v>
      </c>
      <c r="E257" s="42"/>
      <c r="F257" s="220" t="s">
        <v>1679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146</v>
      </c>
      <c r="AU257" s="19" t="s">
        <v>81</v>
      </c>
    </row>
    <row r="258" s="13" customFormat="1">
      <c r="A258" s="13"/>
      <c r="B258" s="224"/>
      <c r="C258" s="225"/>
      <c r="D258" s="226" t="s">
        <v>148</v>
      </c>
      <c r="E258" s="227" t="s">
        <v>19</v>
      </c>
      <c r="F258" s="228" t="s">
        <v>1611</v>
      </c>
      <c r="G258" s="225"/>
      <c r="H258" s="227" t="s">
        <v>19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148</v>
      </c>
      <c r="AU258" s="234" t="s">
        <v>81</v>
      </c>
      <c r="AV258" s="13" t="s">
        <v>79</v>
      </c>
      <c r="AW258" s="13" t="s">
        <v>33</v>
      </c>
      <c r="AX258" s="13" t="s">
        <v>71</v>
      </c>
      <c r="AY258" s="234" t="s">
        <v>137</v>
      </c>
    </row>
    <row r="259" s="14" customFormat="1">
      <c r="A259" s="14"/>
      <c r="B259" s="235"/>
      <c r="C259" s="236"/>
      <c r="D259" s="226" t="s">
        <v>148</v>
      </c>
      <c r="E259" s="237" t="s">
        <v>19</v>
      </c>
      <c r="F259" s="238" t="s">
        <v>79</v>
      </c>
      <c r="G259" s="236"/>
      <c r="H259" s="239">
        <v>1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148</v>
      </c>
      <c r="AU259" s="245" t="s">
        <v>81</v>
      </c>
      <c r="AV259" s="14" t="s">
        <v>81</v>
      </c>
      <c r="AW259" s="14" t="s">
        <v>33</v>
      </c>
      <c r="AX259" s="14" t="s">
        <v>79</v>
      </c>
      <c r="AY259" s="245" t="s">
        <v>137</v>
      </c>
    </row>
    <row r="260" s="2" customFormat="1" ht="24.15" customHeight="1">
      <c r="A260" s="40"/>
      <c r="B260" s="41"/>
      <c r="C260" s="246" t="s">
        <v>483</v>
      </c>
      <c r="D260" s="246" t="s">
        <v>205</v>
      </c>
      <c r="E260" s="247" t="s">
        <v>1680</v>
      </c>
      <c r="F260" s="248" t="s">
        <v>1681</v>
      </c>
      <c r="G260" s="249" t="s">
        <v>160</v>
      </c>
      <c r="H260" s="250">
        <v>2.2000000000000002</v>
      </c>
      <c r="I260" s="251"/>
      <c r="J260" s="252">
        <f>ROUND(I260*H260,2)</f>
        <v>0</v>
      </c>
      <c r="K260" s="248" t="s">
        <v>351</v>
      </c>
      <c r="L260" s="253"/>
      <c r="M260" s="254" t="s">
        <v>19</v>
      </c>
      <c r="N260" s="255" t="s">
        <v>42</v>
      </c>
      <c r="O260" s="86"/>
      <c r="P260" s="215">
        <f>O260*H260</f>
        <v>0</v>
      </c>
      <c r="Q260" s="215">
        <v>0.0074999999999999997</v>
      </c>
      <c r="R260" s="215">
        <f>Q260*H260</f>
        <v>0.016500000000000001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348</v>
      </c>
      <c r="AT260" s="217" t="s">
        <v>205</v>
      </c>
      <c r="AU260" s="217" t="s">
        <v>81</v>
      </c>
      <c r="AY260" s="19" t="s">
        <v>137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79</v>
      </c>
      <c r="BK260" s="218">
        <f>ROUND(I260*H260,2)</f>
        <v>0</v>
      </c>
      <c r="BL260" s="19" t="s">
        <v>248</v>
      </c>
      <c r="BM260" s="217" t="s">
        <v>1682</v>
      </c>
    </row>
    <row r="261" s="14" customFormat="1">
      <c r="A261" s="14"/>
      <c r="B261" s="235"/>
      <c r="C261" s="236"/>
      <c r="D261" s="226" t="s">
        <v>148</v>
      </c>
      <c r="E261" s="237" t="s">
        <v>19</v>
      </c>
      <c r="F261" s="238" t="s">
        <v>81</v>
      </c>
      <c r="G261" s="236"/>
      <c r="H261" s="239">
        <v>2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148</v>
      </c>
      <c r="AU261" s="245" t="s">
        <v>81</v>
      </c>
      <c r="AV261" s="14" t="s">
        <v>81</v>
      </c>
      <c r="AW261" s="14" t="s">
        <v>33</v>
      </c>
      <c r="AX261" s="14" t="s">
        <v>79</v>
      </c>
      <c r="AY261" s="245" t="s">
        <v>137</v>
      </c>
    </row>
    <row r="262" s="14" customFormat="1">
      <c r="A262" s="14"/>
      <c r="B262" s="235"/>
      <c r="C262" s="236"/>
      <c r="D262" s="226" t="s">
        <v>148</v>
      </c>
      <c r="E262" s="236"/>
      <c r="F262" s="238" t="s">
        <v>1683</v>
      </c>
      <c r="G262" s="236"/>
      <c r="H262" s="239">
        <v>2.2000000000000002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148</v>
      </c>
      <c r="AU262" s="245" t="s">
        <v>81</v>
      </c>
      <c r="AV262" s="14" t="s">
        <v>81</v>
      </c>
      <c r="AW262" s="14" t="s">
        <v>4</v>
      </c>
      <c r="AX262" s="14" t="s">
        <v>79</v>
      </c>
      <c r="AY262" s="245" t="s">
        <v>137</v>
      </c>
    </row>
    <row r="263" s="2" customFormat="1" ht="16.5" customHeight="1">
      <c r="A263" s="40"/>
      <c r="B263" s="41"/>
      <c r="C263" s="206" t="s">
        <v>491</v>
      </c>
      <c r="D263" s="206" t="s">
        <v>139</v>
      </c>
      <c r="E263" s="207" t="s">
        <v>413</v>
      </c>
      <c r="F263" s="208" t="s">
        <v>414</v>
      </c>
      <c r="G263" s="209" t="s">
        <v>399</v>
      </c>
      <c r="H263" s="210">
        <v>8</v>
      </c>
      <c r="I263" s="211"/>
      <c r="J263" s="212">
        <f>ROUND(I263*H263,2)</f>
        <v>0</v>
      </c>
      <c r="K263" s="208" t="s">
        <v>143</v>
      </c>
      <c r="L263" s="46"/>
      <c r="M263" s="213" t="s">
        <v>19</v>
      </c>
      <c r="N263" s="214" t="s">
        <v>42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0.0091999999999999998</v>
      </c>
      <c r="T263" s="216">
        <f>S263*H263</f>
        <v>0.073599999999999999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248</v>
      </c>
      <c r="AT263" s="217" t="s">
        <v>139</v>
      </c>
      <c r="AU263" s="217" t="s">
        <v>81</v>
      </c>
      <c r="AY263" s="19" t="s">
        <v>137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79</v>
      </c>
      <c r="BK263" s="218">
        <f>ROUND(I263*H263,2)</f>
        <v>0</v>
      </c>
      <c r="BL263" s="19" t="s">
        <v>248</v>
      </c>
      <c r="BM263" s="217" t="s">
        <v>1684</v>
      </c>
    </row>
    <row r="264" s="2" customFormat="1">
      <c r="A264" s="40"/>
      <c r="B264" s="41"/>
      <c r="C264" s="42"/>
      <c r="D264" s="219" t="s">
        <v>146</v>
      </c>
      <c r="E264" s="42"/>
      <c r="F264" s="220" t="s">
        <v>416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146</v>
      </c>
      <c r="AU264" s="19" t="s">
        <v>81</v>
      </c>
    </row>
    <row r="265" s="13" customFormat="1">
      <c r="A265" s="13"/>
      <c r="B265" s="224"/>
      <c r="C265" s="225"/>
      <c r="D265" s="226" t="s">
        <v>148</v>
      </c>
      <c r="E265" s="227" t="s">
        <v>19</v>
      </c>
      <c r="F265" s="228" t="s">
        <v>1611</v>
      </c>
      <c r="G265" s="225"/>
      <c r="H265" s="227" t="s">
        <v>19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148</v>
      </c>
      <c r="AU265" s="234" t="s">
        <v>81</v>
      </c>
      <c r="AV265" s="13" t="s">
        <v>79</v>
      </c>
      <c r="AW265" s="13" t="s">
        <v>33</v>
      </c>
      <c r="AX265" s="13" t="s">
        <v>71</v>
      </c>
      <c r="AY265" s="234" t="s">
        <v>137</v>
      </c>
    </row>
    <row r="266" s="14" customFormat="1">
      <c r="A266" s="14"/>
      <c r="B266" s="235"/>
      <c r="C266" s="236"/>
      <c r="D266" s="226" t="s">
        <v>148</v>
      </c>
      <c r="E266" s="237" t="s">
        <v>19</v>
      </c>
      <c r="F266" s="238" t="s">
        <v>186</v>
      </c>
      <c r="G266" s="236"/>
      <c r="H266" s="239">
        <v>8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148</v>
      </c>
      <c r="AU266" s="245" t="s">
        <v>81</v>
      </c>
      <c r="AV266" s="14" t="s">
        <v>81</v>
      </c>
      <c r="AW266" s="14" t="s">
        <v>33</v>
      </c>
      <c r="AX266" s="14" t="s">
        <v>79</v>
      </c>
      <c r="AY266" s="245" t="s">
        <v>137</v>
      </c>
    </row>
    <row r="267" s="2" customFormat="1" ht="16.5" customHeight="1">
      <c r="A267" s="40"/>
      <c r="B267" s="41"/>
      <c r="C267" s="206" t="s">
        <v>800</v>
      </c>
      <c r="D267" s="206" t="s">
        <v>139</v>
      </c>
      <c r="E267" s="207" t="s">
        <v>1685</v>
      </c>
      <c r="F267" s="208" t="s">
        <v>1686</v>
      </c>
      <c r="G267" s="209" t="s">
        <v>318</v>
      </c>
      <c r="H267" s="210">
        <v>16</v>
      </c>
      <c r="I267" s="211"/>
      <c r="J267" s="212">
        <f>ROUND(I267*H267,2)</f>
        <v>0</v>
      </c>
      <c r="K267" s="208" t="s">
        <v>143</v>
      </c>
      <c r="L267" s="46"/>
      <c r="M267" s="213" t="s">
        <v>19</v>
      </c>
      <c r="N267" s="214" t="s">
        <v>42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0.00048999999999999998</v>
      </c>
      <c r="T267" s="216">
        <f>S267*H267</f>
        <v>0.0078399999999999997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248</v>
      </c>
      <c r="AT267" s="217" t="s">
        <v>139</v>
      </c>
      <c r="AU267" s="217" t="s">
        <v>81</v>
      </c>
      <c r="AY267" s="19" t="s">
        <v>137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79</v>
      </c>
      <c r="BK267" s="218">
        <f>ROUND(I267*H267,2)</f>
        <v>0</v>
      </c>
      <c r="BL267" s="19" t="s">
        <v>248</v>
      </c>
      <c r="BM267" s="217" t="s">
        <v>1687</v>
      </c>
    </row>
    <row r="268" s="2" customFormat="1">
      <c r="A268" s="40"/>
      <c r="B268" s="41"/>
      <c r="C268" s="42"/>
      <c r="D268" s="219" t="s">
        <v>146</v>
      </c>
      <c r="E268" s="42"/>
      <c r="F268" s="220" t="s">
        <v>1688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146</v>
      </c>
      <c r="AU268" s="19" t="s">
        <v>81</v>
      </c>
    </row>
    <row r="269" s="13" customFormat="1">
      <c r="A269" s="13"/>
      <c r="B269" s="224"/>
      <c r="C269" s="225"/>
      <c r="D269" s="226" t="s">
        <v>148</v>
      </c>
      <c r="E269" s="227" t="s">
        <v>19</v>
      </c>
      <c r="F269" s="228" t="s">
        <v>1611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148</v>
      </c>
      <c r="AU269" s="234" t="s">
        <v>81</v>
      </c>
      <c r="AV269" s="13" t="s">
        <v>79</v>
      </c>
      <c r="AW269" s="13" t="s">
        <v>33</v>
      </c>
      <c r="AX269" s="13" t="s">
        <v>71</v>
      </c>
      <c r="AY269" s="234" t="s">
        <v>137</v>
      </c>
    </row>
    <row r="270" s="14" customFormat="1">
      <c r="A270" s="14"/>
      <c r="B270" s="235"/>
      <c r="C270" s="236"/>
      <c r="D270" s="226" t="s">
        <v>148</v>
      </c>
      <c r="E270" s="237" t="s">
        <v>19</v>
      </c>
      <c r="F270" s="238" t="s">
        <v>1689</v>
      </c>
      <c r="G270" s="236"/>
      <c r="H270" s="239">
        <v>16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148</v>
      </c>
      <c r="AU270" s="245" t="s">
        <v>81</v>
      </c>
      <c r="AV270" s="14" t="s">
        <v>81</v>
      </c>
      <c r="AW270" s="14" t="s">
        <v>33</v>
      </c>
      <c r="AX270" s="14" t="s">
        <v>79</v>
      </c>
      <c r="AY270" s="245" t="s">
        <v>137</v>
      </c>
    </row>
    <row r="271" s="2" customFormat="1" ht="16.5" customHeight="1">
      <c r="A271" s="40"/>
      <c r="B271" s="41"/>
      <c r="C271" s="206" t="s">
        <v>694</v>
      </c>
      <c r="D271" s="206" t="s">
        <v>139</v>
      </c>
      <c r="E271" s="207" t="s">
        <v>1690</v>
      </c>
      <c r="F271" s="208" t="s">
        <v>1691</v>
      </c>
      <c r="G271" s="209" t="s">
        <v>399</v>
      </c>
      <c r="H271" s="210">
        <v>22</v>
      </c>
      <c r="I271" s="211"/>
      <c r="J271" s="212">
        <f>ROUND(I271*H271,2)</f>
        <v>0</v>
      </c>
      <c r="K271" s="208" t="s">
        <v>143</v>
      </c>
      <c r="L271" s="46"/>
      <c r="M271" s="213" t="s">
        <v>19</v>
      </c>
      <c r="N271" s="214" t="s">
        <v>42</v>
      </c>
      <c r="O271" s="86"/>
      <c r="P271" s="215">
        <f>O271*H271</f>
        <v>0</v>
      </c>
      <c r="Q271" s="215">
        <v>0.00024000000000000001</v>
      </c>
      <c r="R271" s="215">
        <f>Q271*H271</f>
        <v>0.00528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248</v>
      </c>
      <c r="AT271" s="217" t="s">
        <v>139</v>
      </c>
      <c r="AU271" s="217" t="s">
        <v>81</v>
      </c>
      <c r="AY271" s="19" t="s">
        <v>137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79</v>
      </c>
      <c r="BK271" s="218">
        <f>ROUND(I271*H271,2)</f>
        <v>0</v>
      </c>
      <c r="BL271" s="19" t="s">
        <v>248</v>
      </c>
      <c r="BM271" s="217" t="s">
        <v>1692</v>
      </c>
    </row>
    <row r="272" s="2" customFormat="1">
      <c r="A272" s="40"/>
      <c r="B272" s="41"/>
      <c r="C272" s="42"/>
      <c r="D272" s="219" t="s">
        <v>146</v>
      </c>
      <c r="E272" s="42"/>
      <c r="F272" s="220" t="s">
        <v>1693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146</v>
      </c>
      <c r="AU272" s="19" t="s">
        <v>81</v>
      </c>
    </row>
    <row r="273" s="13" customFormat="1">
      <c r="A273" s="13"/>
      <c r="B273" s="224"/>
      <c r="C273" s="225"/>
      <c r="D273" s="226" t="s">
        <v>148</v>
      </c>
      <c r="E273" s="227" t="s">
        <v>19</v>
      </c>
      <c r="F273" s="228" t="s">
        <v>1611</v>
      </c>
      <c r="G273" s="225"/>
      <c r="H273" s="227" t="s">
        <v>19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148</v>
      </c>
      <c r="AU273" s="234" t="s">
        <v>81</v>
      </c>
      <c r="AV273" s="13" t="s">
        <v>79</v>
      </c>
      <c r="AW273" s="13" t="s">
        <v>33</v>
      </c>
      <c r="AX273" s="13" t="s">
        <v>71</v>
      </c>
      <c r="AY273" s="234" t="s">
        <v>137</v>
      </c>
    </row>
    <row r="274" s="14" customFormat="1">
      <c r="A274" s="14"/>
      <c r="B274" s="235"/>
      <c r="C274" s="236"/>
      <c r="D274" s="226" t="s">
        <v>148</v>
      </c>
      <c r="E274" s="237" t="s">
        <v>19</v>
      </c>
      <c r="F274" s="238" t="s">
        <v>1694</v>
      </c>
      <c r="G274" s="236"/>
      <c r="H274" s="239">
        <v>6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148</v>
      </c>
      <c r="AU274" s="245" t="s">
        <v>81</v>
      </c>
      <c r="AV274" s="14" t="s">
        <v>81</v>
      </c>
      <c r="AW274" s="14" t="s">
        <v>33</v>
      </c>
      <c r="AX274" s="14" t="s">
        <v>71</v>
      </c>
      <c r="AY274" s="245" t="s">
        <v>137</v>
      </c>
    </row>
    <row r="275" s="14" customFormat="1">
      <c r="A275" s="14"/>
      <c r="B275" s="235"/>
      <c r="C275" s="236"/>
      <c r="D275" s="226" t="s">
        <v>148</v>
      </c>
      <c r="E275" s="237" t="s">
        <v>19</v>
      </c>
      <c r="F275" s="238" t="s">
        <v>1695</v>
      </c>
      <c r="G275" s="236"/>
      <c r="H275" s="239">
        <v>6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148</v>
      </c>
      <c r="AU275" s="245" t="s">
        <v>81</v>
      </c>
      <c r="AV275" s="14" t="s">
        <v>81</v>
      </c>
      <c r="AW275" s="14" t="s">
        <v>33</v>
      </c>
      <c r="AX275" s="14" t="s">
        <v>71</v>
      </c>
      <c r="AY275" s="245" t="s">
        <v>137</v>
      </c>
    </row>
    <row r="276" s="14" customFormat="1">
      <c r="A276" s="14"/>
      <c r="B276" s="235"/>
      <c r="C276" s="236"/>
      <c r="D276" s="226" t="s">
        <v>148</v>
      </c>
      <c r="E276" s="237" t="s">
        <v>19</v>
      </c>
      <c r="F276" s="238" t="s">
        <v>1696</v>
      </c>
      <c r="G276" s="236"/>
      <c r="H276" s="239">
        <v>8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148</v>
      </c>
      <c r="AU276" s="245" t="s">
        <v>81</v>
      </c>
      <c r="AV276" s="14" t="s">
        <v>81</v>
      </c>
      <c r="AW276" s="14" t="s">
        <v>33</v>
      </c>
      <c r="AX276" s="14" t="s">
        <v>71</v>
      </c>
      <c r="AY276" s="245" t="s">
        <v>137</v>
      </c>
    </row>
    <row r="277" s="14" customFormat="1">
      <c r="A277" s="14"/>
      <c r="B277" s="235"/>
      <c r="C277" s="236"/>
      <c r="D277" s="226" t="s">
        <v>148</v>
      </c>
      <c r="E277" s="237" t="s">
        <v>19</v>
      </c>
      <c r="F277" s="238" t="s">
        <v>81</v>
      </c>
      <c r="G277" s="236"/>
      <c r="H277" s="239">
        <v>2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148</v>
      </c>
      <c r="AU277" s="245" t="s">
        <v>81</v>
      </c>
      <c r="AV277" s="14" t="s">
        <v>81</v>
      </c>
      <c r="AW277" s="14" t="s">
        <v>33</v>
      </c>
      <c r="AX277" s="14" t="s">
        <v>71</v>
      </c>
      <c r="AY277" s="245" t="s">
        <v>137</v>
      </c>
    </row>
    <row r="278" s="15" customFormat="1">
      <c r="A278" s="15"/>
      <c r="B278" s="256"/>
      <c r="C278" s="257"/>
      <c r="D278" s="226" t="s">
        <v>148</v>
      </c>
      <c r="E278" s="258" t="s">
        <v>19</v>
      </c>
      <c r="F278" s="259" t="s">
        <v>220</v>
      </c>
      <c r="G278" s="257"/>
      <c r="H278" s="260">
        <v>22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6" t="s">
        <v>148</v>
      </c>
      <c r="AU278" s="266" t="s">
        <v>81</v>
      </c>
      <c r="AV278" s="15" t="s">
        <v>144</v>
      </c>
      <c r="AW278" s="15" t="s">
        <v>33</v>
      </c>
      <c r="AX278" s="15" t="s">
        <v>79</v>
      </c>
      <c r="AY278" s="266" t="s">
        <v>137</v>
      </c>
    </row>
    <row r="279" s="2" customFormat="1" ht="16.5" customHeight="1">
      <c r="A279" s="40"/>
      <c r="B279" s="41"/>
      <c r="C279" s="206" t="s">
        <v>815</v>
      </c>
      <c r="D279" s="206" t="s">
        <v>139</v>
      </c>
      <c r="E279" s="207" t="s">
        <v>418</v>
      </c>
      <c r="F279" s="208" t="s">
        <v>419</v>
      </c>
      <c r="G279" s="209" t="s">
        <v>399</v>
      </c>
      <c r="H279" s="210">
        <v>24</v>
      </c>
      <c r="I279" s="211"/>
      <c r="J279" s="212">
        <f>ROUND(I279*H279,2)</f>
        <v>0</v>
      </c>
      <c r="K279" s="208" t="s">
        <v>143</v>
      </c>
      <c r="L279" s="46"/>
      <c r="M279" s="213" t="s">
        <v>19</v>
      </c>
      <c r="N279" s="214" t="s">
        <v>42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0.00156</v>
      </c>
      <c r="T279" s="216">
        <f>S279*H279</f>
        <v>0.037440000000000001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248</v>
      </c>
      <c r="AT279" s="217" t="s">
        <v>139</v>
      </c>
      <c r="AU279" s="217" t="s">
        <v>81</v>
      </c>
      <c r="AY279" s="19" t="s">
        <v>137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79</v>
      </c>
      <c r="BK279" s="218">
        <f>ROUND(I279*H279,2)</f>
        <v>0</v>
      </c>
      <c r="BL279" s="19" t="s">
        <v>248</v>
      </c>
      <c r="BM279" s="217" t="s">
        <v>1697</v>
      </c>
    </row>
    <row r="280" s="2" customFormat="1">
      <c r="A280" s="40"/>
      <c r="B280" s="41"/>
      <c r="C280" s="42"/>
      <c r="D280" s="219" t="s">
        <v>146</v>
      </c>
      <c r="E280" s="42"/>
      <c r="F280" s="220" t="s">
        <v>1698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146</v>
      </c>
      <c r="AU280" s="19" t="s">
        <v>81</v>
      </c>
    </row>
    <row r="281" s="13" customFormat="1">
      <c r="A281" s="13"/>
      <c r="B281" s="224"/>
      <c r="C281" s="225"/>
      <c r="D281" s="226" t="s">
        <v>148</v>
      </c>
      <c r="E281" s="227" t="s">
        <v>19</v>
      </c>
      <c r="F281" s="228" t="s">
        <v>1611</v>
      </c>
      <c r="G281" s="225"/>
      <c r="H281" s="227" t="s">
        <v>19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148</v>
      </c>
      <c r="AU281" s="234" t="s">
        <v>81</v>
      </c>
      <c r="AV281" s="13" t="s">
        <v>79</v>
      </c>
      <c r="AW281" s="13" t="s">
        <v>33</v>
      </c>
      <c r="AX281" s="13" t="s">
        <v>71</v>
      </c>
      <c r="AY281" s="234" t="s">
        <v>137</v>
      </c>
    </row>
    <row r="282" s="14" customFormat="1">
      <c r="A282" s="14"/>
      <c r="B282" s="235"/>
      <c r="C282" s="236"/>
      <c r="D282" s="226" t="s">
        <v>148</v>
      </c>
      <c r="E282" s="237" t="s">
        <v>19</v>
      </c>
      <c r="F282" s="238" t="s">
        <v>1699</v>
      </c>
      <c r="G282" s="236"/>
      <c r="H282" s="239">
        <v>24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148</v>
      </c>
      <c r="AU282" s="245" t="s">
        <v>81</v>
      </c>
      <c r="AV282" s="14" t="s">
        <v>81</v>
      </c>
      <c r="AW282" s="14" t="s">
        <v>33</v>
      </c>
      <c r="AX282" s="14" t="s">
        <v>79</v>
      </c>
      <c r="AY282" s="245" t="s">
        <v>137</v>
      </c>
    </row>
    <row r="283" s="2" customFormat="1" ht="16.5" customHeight="1">
      <c r="A283" s="40"/>
      <c r="B283" s="41"/>
      <c r="C283" s="206" t="s">
        <v>822</v>
      </c>
      <c r="D283" s="206" t="s">
        <v>139</v>
      </c>
      <c r="E283" s="207" t="s">
        <v>1700</v>
      </c>
      <c r="F283" s="208" t="s">
        <v>1701</v>
      </c>
      <c r="G283" s="209" t="s">
        <v>399</v>
      </c>
      <c r="H283" s="210">
        <v>4</v>
      </c>
      <c r="I283" s="211"/>
      <c r="J283" s="212">
        <f>ROUND(I283*H283,2)</f>
        <v>0</v>
      </c>
      <c r="K283" s="208" t="s">
        <v>1702</v>
      </c>
      <c r="L283" s="46"/>
      <c r="M283" s="213" t="s">
        <v>19</v>
      </c>
      <c r="N283" s="214" t="s">
        <v>42</v>
      </c>
      <c r="O283" s="86"/>
      <c r="P283" s="215">
        <f>O283*H283</f>
        <v>0</v>
      </c>
      <c r="Q283" s="215">
        <v>0.0018</v>
      </c>
      <c r="R283" s="215">
        <f>Q283*H283</f>
        <v>0.0071999999999999998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248</v>
      </c>
      <c r="AT283" s="217" t="s">
        <v>139</v>
      </c>
      <c r="AU283" s="217" t="s">
        <v>81</v>
      </c>
      <c r="AY283" s="19" t="s">
        <v>137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79</v>
      </c>
      <c r="BK283" s="218">
        <f>ROUND(I283*H283,2)</f>
        <v>0</v>
      </c>
      <c r="BL283" s="19" t="s">
        <v>248</v>
      </c>
      <c r="BM283" s="217" t="s">
        <v>1703</v>
      </c>
    </row>
    <row r="284" s="13" customFormat="1">
      <c r="A284" s="13"/>
      <c r="B284" s="224"/>
      <c r="C284" s="225"/>
      <c r="D284" s="226" t="s">
        <v>148</v>
      </c>
      <c r="E284" s="227" t="s">
        <v>19</v>
      </c>
      <c r="F284" s="228" t="s">
        <v>1611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148</v>
      </c>
      <c r="AU284" s="234" t="s">
        <v>81</v>
      </c>
      <c r="AV284" s="13" t="s">
        <v>79</v>
      </c>
      <c r="AW284" s="13" t="s">
        <v>33</v>
      </c>
      <c r="AX284" s="13" t="s">
        <v>71</v>
      </c>
      <c r="AY284" s="234" t="s">
        <v>137</v>
      </c>
    </row>
    <row r="285" s="14" customFormat="1">
      <c r="A285" s="14"/>
      <c r="B285" s="235"/>
      <c r="C285" s="236"/>
      <c r="D285" s="226" t="s">
        <v>148</v>
      </c>
      <c r="E285" s="237" t="s">
        <v>19</v>
      </c>
      <c r="F285" s="238" t="s">
        <v>144</v>
      </c>
      <c r="G285" s="236"/>
      <c r="H285" s="239">
        <v>4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148</v>
      </c>
      <c r="AU285" s="245" t="s">
        <v>81</v>
      </c>
      <c r="AV285" s="14" t="s">
        <v>81</v>
      </c>
      <c r="AW285" s="14" t="s">
        <v>33</v>
      </c>
      <c r="AX285" s="14" t="s">
        <v>79</v>
      </c>
      <c r="AY285" s="245" t="s">
        <v>137</v>
      </c>
    </row>
    <row r="286" s="2" customFormat="1" ht="16.5" customHeight="1">
      <c r="A286" s="40"/>
      <c r="B286" s="41"/>
      <c r="C286" s="206" t="s">
        <v>829</v>
      </c>
      <c r="D286" s="206" t="s">
        <v>139</v>
      </c>
      <c r="E286" s="207" t="s">
        <v>1704</v>
      </c>
      <c r="F286" s="208" t="s">
        <v>1705</v>
      </c>
      <c r="G286" s="209" t="s">
        <v>399</v>
      </c>
      <c r="H286" s="210">
        <v>3</v>
      </c>
      <c r="I286" s="211"/>
      <c r="J286" s="212">
        <f>ROUND(I286*H286,2)</f>
        <v>0</v>
      </c>
      <c r="K286" s="208" t="s">
        <v>143</v>
      </c>
      <c r="L286" s="46"/>
      <c r="M286" s="213" t="s">
        <v>19</v>
      </c>
      <c r="N286" s="214" t="s">
        <v>42</v>
      </c>
      <c r="O286" s="86"/>
      <c r="P286" s="215">
        <f>O286*H286</f>
        <v>0</v>
      </c>
      <c r="Q286" s="215">
        <v>0.0018400000000000001</v>
      </c>
      <c r="R286" s="215">
        <f>Q286*H286</f>
        <v>0.0055200000000000006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248</v>
      </c>
      <c r="AT286" s="217" t="s">
        <v>139</v>
      </c>
      <c r="AU286" s="217" t="s">
        <v>81</v>
      </c>
      <c r="AY286" s="19" t="s">
        <v>137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79</v>
      </c>
      <c r="BK286" s="218">
        <f>ROUND(I286*H286,2)</f>
        <v>0</v>
      </c>
      <c r="BL286" s="19" t="s">
        <v>248</v>
      </c>
      <c r="BM286" s="217" t="s">
        <v>1706</v>
      </c>
    </row>
    <row r="287" s="2" customFormat="1">
      <c r="A287" s="40"/>
      <c r="B287" s="41"/>
      <c r="C287" s="42"/>
      <c r="D287" s="219" t="s">
        <v>146</v>
      </c>
      <c r="E287" s="42"/>
      <c r="F287" s="220" t="s">
        <v>1707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146</v>
      </c>
      <c r="AU287" s="19" t="s">
        <v>81</v>
      </c>
    </row>
    <row r="288" s="13" customFormat="1">
      <c r="A288" s="13"/>
      <c r="B288" s="224"/>
      <c r="C288" s="225"/>
      <c r="D288" s="226" t="s">
        <v>148</v>
      </c>
      <c r="E288" s="227" t="s">
        <v>19</v>
      </c>
      <c r="F288" s="228" t="s">
        <v>1611</v>
      </c>
      <c r="G288" s="225"/>
      <c r="H288" s="227" t="s">
        <v>19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148</v>
      </c>
      <c r="AU288" s="234" t="s">
        <v>81</v>
      </c>
      <c r="AV288" s="13" t="s">
        <v>79</v>
      </c>
      <c r="AW288" s="13" t="s">
        <v>33</v>
      </c>
      <c r="AX288" s="13" t="s">
        <v>71</v>
      </c>
      <c r="AY288" s="234" t="s">
        <v>137</v>
      </c>
    </row>
    <row r="289" s="14" customFormat="1">
      <c r="A289" s="14"/>
      <c r="B289" s="235"/>
      <c r="C289" s="236"/>
      <c r="D289" s="226" t="s">
        <v>148</v>
      </c>
      <c r="E289" s="237" t="s">
        <v>19</v>
      </c>
      <c r="F289" s="238" t="s">
        <v>157</v>
      </c>
      <c r="G289" s="236"/>
      <c r="H289" s="239">
        <v>3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148</v>
      </c>
      <c r="AU289" s="245" t="s">
        <v>81</v>
      </c>
      <c r="AV289" s="14" t="s">
        <v>81</v>
      </c>
      <c r="AW289" s="14" t="s">
        <v>33</v>
      </c>
      <c r="AX289" s="14" t="s">
        <v>79</v>
      </c>
      <c r="AY289" s="245" t="s">
        <v>137</v>
      </c>
    </row>
    <row r="290" s="2" customFormat="1" ht="16.5" customHeight="1">
      <c r="A290" s="40"/>
      <c r="B290" s="41"/>
      <c r="C290" s="206" t="s">
        <v>834</v>
      </c>
      <c r="D290" s="206" t="s">
        <v>139</v>
      </c>
      <c r="E290" s="207" t="s">
        <v>1708</v>
      </c>
      <c r="F290" s="208" t="s">
        <v>1709</v>
      </c>
      <c r="G290" s="209" t="s">
        <v>318</v>
      </c>
      <c r="H290" s="210">
        <v>8</v>
      </c>
      <c r="I290" s="211"/>
      <c r="J290" s="212">
        <f>ROUND(I290*H290,2)</f>
        <v>0</v>
      </c>
      <c r="K290" s="208" t="s">
        <v>143</v>
      </c>
      <c r="L290" s="46"/>
      <c r="M290" s="213" t="s">
        <v>19</v>
      </c>
      <c r="N290" s="214" t="s">
        <v>42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0.0022499999999999998</v>
      </c>
      <c r="T290" s="216">
        <f>S290*H290</f>
        <v>0.017999999999999999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248</v>
      </c>
      <c r="AT290" s="217" t="s">
        <v>139</v>
      </c>
      <c r="AU290" s="217" t="s">
        <v>81</v>
      </c>
      <c r="AY290" s="19" t="s">
        <v>137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79</v>
      </c>
      <c r="BK290" s="218">
        <f>ROUND(I290*H290,2)</f>
        <v>0</v>
      </c>
      <c r="BL290" s="19" t="s">
        <v>248</v>
      </c>
      <c r="BM290" s="217" t="s">
        <v>1710</v>
      </c>
    </row>
    <row r="291" s="2" customFormat="1">
      <c r="A291" s="40"/>
      <c r="B291" s="41"/>
      <c r="C291" s="42"/>
      <c r="D291" s="219" t="s">
        <v>146</v>
      </c>
      <c r="E291" s="42"/>
      <c r="F291" s="220" t="s">
        <v>1711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146</v>
      </c>
      <c r="AU291" s="19" t="s">
        <v>81</v>
      </c>
    </row>
    <row r="292" s="13" customFormat="1">
      <c r="A292" s="13"/>
      <c r="B292" s="224"/>
      <c r="C292" s="225"/>
      <c r="D292" s="226" t="s">
        <v>148</v>
      </c>
      <c r="E292" s="227" t="s">
        <v>19</v>
      </c>
      <c r="F292" s="228" t="s">
        <v>1611</v>
      </c>
      <c r="G292" s="225"/>
      <c r="H292" s="227" t="s">
        <v>19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148</v>
      </c>
      <c r="AU292" s="234" t="s">
        <v>81</v>
      </c>
      <c r="AV292" s="13" t="s">
        <v>79</v>
      </c>
      <c r="AW292" s="13" t="s">
        <v>33</v>
      </c>
      <c r="AX292" s="13" t="s">
        <v>71</v>
      </c>
      <c r="AY292" s="234" t="s">
        <v>137</v>
      </c>
    </row>
    <row r="293" s="14" customFormat="1">
      <c r="A293" s="14"/>
      <c r="B293" s="235"/>
      <c r="C293" s="236"/>
      <c r="D293" s="226" t="s">
        <v>148</v>
      </c>
      <c r="E293" s="237" t="s">
        <v>19</v>
      </c>
      <c r="F293" s="238" t="s">
        <v>186</v>
      </c>
      <c r="G293" s="236"/>
      <c r="H293" s="239">
        <v>8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148</v>
      </c>
      <c r="AU293" s="245" t="s">
        <v>81</v>
      </c>
      <c r="AV293" s="14" t="s">
        <v>81</v>
      </c>
      <c r="AW293" s="14" t="s">
        <v>33</v>
      </c>
      <c r="AX293" s="14" t="s">
        <v>79</v>
      </c>
      <c r="AY293" s="245" t="s">
        <v>137</v>
      </c>
    </row>
    <row r="294" s="2" customFormat="1" ht="16.5" customHeight="1">
      <c r="A294" s="40"/>
      <c r="B294" s="41"/>
      <c r="C294" s="206" t="s">
        <v>840</v>
      </c>
      <c r="D294" s="206" t="s">
        <v>139</v>
      </c>
      <c r="E294" s="207" t="s">
        <v>1712</v>
      </c>
      <c r="F294" s="208" t="s">
        <v>1713</v>
      </c>
      <c r="G294" s="209" t="s">
        <v>318</v>
      </c>
      <c r="H294" s="210">
        <v>8</v>
      </c>
      <c r="I294" s="211"/>
      <c r="J294" s="212">
        <f>ROUND(I294*H294,2)</f>
        <v>0</v>
      </c>
      <c r="K294" s="208" t="s">
        <v>143</v>
      </c>
      <c r="L294" s="46"/>
      <c r="M294" s="213" t="s">
        <v>19</v>
      </c>
      <c r="N294" s="214" t="s">
        <v>42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0.00051999999999999995</v>
      </c>
      <c r="T294" s="216">
        <f>S294*H294</f>
        <v>0.0041599999999999996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248</v>
      </c>
      <c r="AT294" s="217" t="s">
        <v>139</v>
      </c>
      <c r="AU294" s="217" t="s">
        <v>81</v>
      </c>
      <c r="AY294" s="19" t="s">
        <v>137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79</v>
      </c>
      <c r="BK294" s="218">
        <f>ROUND(I294*H294,2)</f>
        <v>0</v>
      </c>
      <c r="BL294" s="19" t="s">
        <v>248</v>
      </c>
      <c r="BM294" s="217" t="s">
        <v>1714</v>
      </c>
    </row>
    <row r="295" s="2" customFormat="1">
      <c r="A295" s="40"/>
      <c r="B295" s="41"/>
      <c r="C295" s="42"/>
      <c r="D295" s="219" t="s">
        <v>146</v>
      </c>
      <c r="E295" s="42"/>
      <c r="F295" s="220" t="s">
        <v>1715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146</v>
      </c>
      <c r="AU295" s="19" t="s">
        <v>81</v>
      </c>
    </row>
    <row r="296" s="13" customFormat="1">
      <c r="A296" s="13"/>
      <c r="B296" s="224"/>
      <c r="C296" s="225"/>
      <c r="D296" s="226" t="s">
        <v>148</v>
      </c>
      <c r="E296" s="227" t="s">
        <v>19</v>
      </c>
      <c r="F296" s="228" t="s">
        <v>1611</v>
      </c>
      <c r="G296" s="225"/>
      <c r="H296" s="227" t="s">
        <v>19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148</v>
      </c>
      <c r="AU296" s="234" t="s">
        <v>81</v>
      </c>
      <c r="AV296" s="13" t="s">
        <v>79</v>
      </c>
      <c r="AW296" s="13" t="s">
        <v>33</v>
      </c>
      <c r="AX296" s="13" t="s">
        <v>71</v>
      </c>
      <c r="AY296" s="234" t="s">
        <v>137</v>
      </c>
    </row>
    <row r="297" s="14" customFormat="1">
      <c r="A297" s="14"/>
      <c r="B297" s="235"/>
      <c r="C297" s="236"/>
      <c r="D297" s="226" t="s">
        <v>148</v>
      </c>
      <c r="E297" s="237" t="s">
        <v>19</v>
      </c>
      <c r="F297" s="238" t="s">
        <v>186</v>
      </c>
      <c r="G297" s="236"/>
      <c r="H297" s="239">
        <v>8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148</v>
      </c>
      <c r="AU297" s="245" t="s">
        <v>81</v>
      </c>
      <c r="AV297" s="14" t="s">
        <v>81</v>
      </c>
      <c r="AW297" s="14" t="s">
        <v>33</v>
      </c>
      <c r="AX297" s="14" t="s">
        <v>79</v>
      </c>
      <c r="AY297" s="245" t="s">
        <v>137</v>
      </c>
    </row>
    <row r="298" s="2" customFormat="1" ht="24.15" customHeight="1">
      <c r="A298" s="40"/>
      <c r="B298" s="41"/>
      <c r="C298" s="206" t="s">
        <v>846</v>
      </c>
      <c r="D298" s="206" t="s">
        <v>139</v>
      </c>
      <c r="E298" s="207" t="s">
        <v>1716</v>
      </c>
      <c r="F298" s="208" t="s">
        <v>1717</v>
      </c>
      <c r="G298" s="209" t="s">
        <v>399</v>
      </c>
      <c r="H298" s="210">
        <v>1</v>
      </c>
      <c r="I298" s="211"/>
      <c r="J298" s="212">
        <f>ROUND(I298*H298,2)</f>
        <v>0</v>
      </c>
      <c r="K298" s="208" t="s">
        <v>404</v>
      </c>
      <c r="L298" s="46"/>
      <c r="M298" s="213" t="s">
        <v>19</v>
      </c>
      <c r="N298" s="214" t="s">
        <v>42</v>
      </c>
      <c r="O298" s="86"/>
      <c r="P298" s="215">
        <f>O298*H298</f>
        <v>0</v>
      </c>
      <c r="Q298" s="215">
        <v>0.0018400000000000001</v>
      </c>
      <c r="R298" s="215">
        <f>Q298*H298</f>
        <v>0.0018400000000000001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248</v>
      </c>
      <c r="AT298" s="217" t="s">
        <v>139</v>
      </c>
      <c r="AU298" s="217" t="s">
        <v>81</v>
      </c>
      <c r="AY298" s="19" t="s">
        <v>137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79</v>
      </c>
      <c r="BK298" s="218">
        <f>ROUND(I298*H298,2)</f>
        <v>0</v>
      </c>
      <c r="BL298" s="19" t="s">
        <v>248</v>
      </c>
      <c r="BM298" s="217" t="s">
        <v>1718</v>
      </c>
    </row>
    <row r="299" s="2" customFormat="1">
      <c r="A299" s="40"/>
      <c r="B299" s="41"/>
      <c r="C299" s="42"/>
      <c r="D299" s="219" t="s">
        <v>146</v>
      </c>
      <c r="E299" s="42"/>
      <c r="F299" s="220" t="s">
        <v>1719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146</v>
      </c>
      <c r="AU299" s="19" t="s">
        <v>81</v>
      </c>
    </row>
    <row r="300" s="13" customFormat="1">
      <c r="A300" s="13"/>
      <c r="B300" s="224"/>
      <c r="C300" s="225"/>
      <c r="D300" s="226" t="s">
        <v>148</v>
      </c>
      <c r="E300" s="227" t="s">
        <v>19</v>
      </c>
      <c r="F300" s="228" t="s">
        <v>1611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148</v>
      </c>
      <c r="AU300" s="234" t="s">
        <v>81</v>
      </c>
      <c r="AV300" s="13" t="s">
        <v>79</v>
      </c>
      <c r="AW300" s="13" t="s">
        <v>33</v>
      </c>
      <c r="AX300" s="13" t="s">
        <v>71</v>
      </c>
      <c r="AY300" s="234" t="s">
        <v>137</v>
      </c>
    </row>
    <row r="301" s="14" customFormat="1">
      <c r="A301" s="14"/>
      <c r="B301" s="235"/>
      <c r="C301" s="236"/>
      <c r="D301" s="226" t="s">
        <v>148</v>
      </c>
      <c r="E301" s="237" t="s">
        <v>19</v>
      </c>
      <c r="F301" s="238" t="s">
        <v>79</v>
      </c>
      <c r="G301" s="236"/>
      <c r="H301" s="239">
        <v>1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148</v>
      </c>
      <c r="AU301" s="245" t="s">
        <v>81</v>
      </c>
      <c r="AV301" s="14" t="s">
        <v>81</v>
      </c>
      <c r="AW301" s="14" t="s">
        <v>33</v>
      </c>
      <c r="AX301" s="14" t="s">
        <v>79</v>
      </c>
      <c r="AY301" s="245" t="s">
        <v>137</v>
      </c>
    </row>
    <row r="302" s="2" customFormat="1" ht="16.5" customHeight="1">
      <c r="A302" s="40"/>
      <c r="B302" s="41"/>
      <c r="C302" s="206" t="s">
        <v>849</v>
      </c>
      <c r="D302" s="206" t="s">
        <v>139</v>
      </c>
      <c r="E302" s="207" t="s">
        <v>1720</v>
      </c>
      <c r="F302" s="208" t="s">
        <v>1721</v>
      </c>
      <c r="G302" s="209" t="s">
        <v>318</v>
      </c>
      <c r="H302" s="210">
        <v>3</v>
      </c>
      <c r="I302" s="211"/>
      <c r="J302" s="212">
        <f>ROUND(I302*H302,2)</f>
        <v>0</v>
      </c>
      <c r="K302" s="208" t="s">
        <v>143</v>
      </c>
      <c r="L302" s="46"/>
      <c r="M302" s="213" t="s">
        <v>19</v>
      </c>
      <c r="N302" s="214" t="s">
        <v>42</v>
      </c>
      <c r="O302" s="86"/>
      <c r="P302" s="215">
        <f>O302*H302</f>
        <v>0</v>
      </c>
      <c r="Q302" s="215">
        <v>0.00024000000000000001</v>
      </c>
      <c r="R302" s="215">
        <f>Q302*H302</f>
        <v>0.00072000000000000005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248</v>
      </c>
      <c r="AT302" s="217" t="s">
        <v>139</v>
      </c>
      <c r="AU302" s="217" t="s">
        <v>81</v>
      </c>
      <c r="AY302" s="19" t="s">
        <v>137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79</v>
      </c>
      <c r="BK302" s="218">
        <f>ROUND(I302*H302,2)</f>
        <v>0</v>
      </c>
      <c r="BL302" s="19" t="s">
        <v>248</v>
      </c>
      <c r="BM302" s="217" t="s">
        <v>1722</v>
      </c>
    </row>
    <row r="303" s="2" customFormat="1">
      <c r="A303" s="40"/>
      <c r="B303" s="41"/>
      <c r="C303" s="42"/>
      <c r="D303" s="219" t="s">
        <v>146</v>
      </c>
      <c r="E303" s="42"/>
      <c r="F303" s="220" t="s">
        <v>1723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146</v>
      </c>
      <c r="AU303" s="19" t="s">
        <v>81</v>
      </c>
    </row>
    <row r="304" s="13" customFormat="1">
      <c r="A304" s="13"/>
      <c r="B304" s="224"/>
      <c r="C304" s="225"/>
      <c r="D304" s="226" t="s">
        <v>148</v>
      </c>
      <c r="E304" s="227" t="s">
        <v>19</v>
      </c>
      <c r="F304" s="228" t="s">
        <v>1611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148</v>
      </c>
      <c r="AU304" s="234" t="s">
        <v>81</v>
      </c>
      <c r="AV304" s="13" t="s">
        <v>79</v>
      </c>
      <c r="AW304" s="13" t="s">
        <v>33</v>
      </c>
      <c r="AX304" s="13" t="s">
        <v>71</v>
      </c>
      <c r="AY304" s="234" t="s">
        <v>137</v>
      </c>
    </row>
    <row r="305" s="14" customFormat="1">
      <c r="A305" s="14"/>
      <c r="B305" s="235"/>
      <c r="C305" s="236"/>
      <c r="D305" s="226" t="s">
        <v>148</v>
      </c>
      <c r="E305" s="237" t="s">
        <v>19</v>
      </c>
      <c r="F305" s="238" t="s">
        <v>157</v>
      </c>
      <c r="G305" s="236"/>
      <c r="H305" s="239">
        <v>3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148</v>
      </c>
      <c r="AU305" s="245" t="s">
        <v>81</v>
      </c>
      <c r="AV305" s="14" t="s">
        <v>81</v>
      </c>
      <c r="AW305" s="14" t="s">
        <v>33</v>
      </c>
      <c r="AX305" s="14" t="s">
        <v>79</v>
      </c>
      <c r="AY305" s="245" t="s">
        <v>137</v>
      </c>
    </row>
    <row r="306" s="2" customFormat="1" ht="16.5" customHeight="1">
      <c r="A306" s="40"/>
      <c r="B306" s="41"/>
      <c r="C306" s="206" t="s">
        <v>853</v>
      </c>
      <c r="D306" s="206" t="s">
        <v>139</v>
      </c>
      <c r="E306" s="207" t="s">
        <v>1724</v>
      </c>
      <c r="F306" s="208" t="s">
        <v>1725</v>
      </c>
      <c r="G306" s="209" t="s">
        <v>318</v>
      </c>
      <c r="H306" s="210">
        <v>4</v>
      </c>
      <c r="I306" s="211"/>
      <c r="J306" s="212">
        <f>ROUND(I306*H306,2)</f>
        <v>0</v>
      </c>
      <c r="K306" s="208" t="s">
        <v>143</v>
      </c>
      <c r="L306" s="46"/>
      <c r="M306" s="213" t="s">
        <v>19</v>
      </c>
      <c r="N306" s="214" t="s">
        <v>42</v>
      </c>
      <c r="O306" s="86"/>
      <c r="P306" s="215">
        <f>O306*H306</f>
        <v>0</v>
      </c>
      <c r="Q306" s="215">
        <v>0.00027999999999999998</v>
      </c>
      <c r="R306" s="215">
        <f>Q306*H306</f>
        <v>0.0011199999999999999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248</v>
      </c>
      <c r="AT306" s="217" t="s">
        <v>139</v>
      </c>
      <c r="AU306" s="217" t="s">
        <v>81</v>
      </c>
      <c r="AY306" s="19" t="s">
        <v>137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79</v>
      </c>
      <c r="BK306" s="218">
        <f>ROUND(I306*H306,2)</f>
        <v>0</v>
      </c>
      <c r="BL306" s="19" t="s">
        <v>248</v>
      </c>
      <c r="BM306" s="217" t="s">
        <v>1726</v>
      </c>
    </row>
    <row r="307" s="2" customFormat="1">
      <c r="A307" s="40"/>
      <c r="B307" s="41"/>
      <c r="C307" s="42"/>
      <c r="D307" s="219" t="s">
        <v>146</v>
      </c>
      <c r="E307" s="42"/>
      <c r="F307" s="220" t="s">
        <v>1727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146</v>
      </c>
      <c r="AU307" s="19" t="s">
        <v>81</v>
      </c>
    </row>
    <row r="308" s="13" customFormat="1">
      <c r="A308" s="13"/>
      <c r="B308" s="224"/>
      <c r="C308" s="225"/>
      <c r="D308" s="226" t="s">
        <v>148</v>
      </c>
      <c r="E308" s="227" t="s">
        <v>19</v>
      </c>
      <c r="F308" s="228" t="s">
        <v>1611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148</v>
      </c>
      <c r="AU308" s="234" t="s">
        <v>81</v>
      </c>
      <c r="AV308" s="13" t="s">
        <v>79</v>
      </c>
      <c r="AW308" s="13" t="s">
        <v>33</v>
      </c>
      <c r="AX308" s="13" t="s">
        <v>71</v>
      </c>
      <c r="AY308" s="234" t="s">
        <v>137</v>
      </c>
    </row>
    <row r="309" s="14" customFormat="1">
      <c r="A309" s="14"/>
      <c r="B309" s="235"/>
      <c r="C309" s="236"/>
      <c r="D309" s="226" t="s">
        <v>148</v>
      </c>
      <c r="E309" s="237" t="s">
        <v>19</v>
      </c>
      <c r="F309" s="238" t="s">
        <v>144</v>
      </c>
      <c r="G309" s="236"/>
      <c r="H309" s="239">
        <v>4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148</v>
      </c>
      <c r="AU309" s="245" t="s">
        <v>81</v>
      </c>
      <c r="AV309" s="14" t="s">
        <v>81</v>
      </c>
      <c r="AW309" s="14" t="s">
        <v>33</v>
      </c>
      <c r="AX309" s="14" t="s">
        <v>79</v>
      </c>
      <c r="AY309" s="245" t="s">
        <v>137</v>
      </c>
    </row>
    <row r="310" s="2" customFormat="1" ht="24.15" customHeight="1">
      <c r="A310" s="40"/>
      <c r="B310" s="41"/>
      <c r="C310" s="206" t="s">
        <v>857</v>
      </c>
      <c r="D310" s="206" t="s">
        <v>139</v>
      </c>
      <c r="E310" s="207" t="s">
        <v>1728</v>
      </c>
      <c r="F310" s="208" t="s">
        <v>1729</v>
      </c>
      <c r="G310" s="209" t="s">
        <v>194</v>
      </c>
      <c r="H310" s="210">
        <v>0.63600000000000001</v>
      </c>
      <c r="I310" s="211"/>
      <c r="J310" s="212">
        <f>ROUND(I310*H310,2)</f>
        <v>0</v>
      </c>
      <c r="K310" s="208" t="s">
        <v>143</v>
      </c>
      <c r="L310" s="46"/>
      <c r="M310" s="213" t="s">
        <v>19</v>
      </c>
      <c r="N310" s="214" t="s">
        <v>42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248</v>
      </c>
      <c r="AT310" s="217" t="s">
        <v>139</v>
      </c>
      <c r="AU310" s="217" t="s">
        <v>81</v>
      </c>
      <c r="AY310" s="19" t="s">
        <v>137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79</v>
      </c>
      <c r="BK310" s="218">
        <f>ROUND(I310*H310,2)</f>
        <v>0</v>
      </c>
      <c r="BL310" s="19" t="s">
        <v>248</v>
      </c>
      <c r="BM310" s="217" t="s">
        <v>1730</v>
      </c>
    </row>
    <row r="311" s="2" customFormat="1">
      <c r="A311" s="40"/>
      <c r="B311" s="41"/>
      <c r="C311" s="42"/>
      <c r="D311" s="219" t="s">
        <v>146</v>
      </c>
      <c r="E311" s="42"/>
      <c r="F311" s="220" t="s">
        <v>1731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146</v>
      </c>
      <c r="AU311" s="19" t="s">
        <v>81</v>
      </c>
    </row>
    <row r="312" s="2" customFormat="1" ht="24.15" customHeight="1">
      <c r="A312" s="40"/>
      <c r="B312" s="41"/>
      <c r="C312" s="206" t="s">
        <v>861</v>
      </c>
      <c r="D312" s="206" t="s">
        <v>139</v>
      </c>
      <c r="E312" s="207" t="s">
        <v>1732</v>
      </c>
      <c r="F312" s="208" t="s">
        <v>1733</v>
      </c>
      <c r="G312" s="209" t="s">
        <v>194</v>
      </c>
      <c r="H312" s="210">
        <v>0.63600000000000001</v>
      </c>
      <c r="I312" s="211"/>
      <c r="J312" s="212">
        <f>ROUND(I312*H312,2)</f>
        <v>0</v>
      </c>
      <c r="K312" s="208" t="s">
        <v>143</v>
      </c>
      <c r="L312" s="46"/>
      <c r="M312" s="213" t="s">
        <v>19</v>
      </c>
      <c r="N312" s="214" t="s">
        <v>42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248</v>
      </c>
      <c r="AT312" s="217" t="s">
        <v>139</v>
      </c>
      <c r="AU312" s="217" t="s">
        <v>81</v>
      </c>
      <c r="AY312" s="19" t="s">
        <v>137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79</v>
      </c>
      <c r="BK312" s="218">
        <f>ROUND(I312*H312,2)</f>
        <v>0</v>
      </c>
      <c r="BL312" s="19" t="s">
        <v>248</v>
      </c>
      <c r="BM312" s="217" t="s">
        <v>1734</v>
      </c>
    </row>
    <row r="313" s="2" customFormat="1">
      <c r="A313" s="40"/>
      <c r="B313" s="41"/>
      <c r="C313" s="42"/>
      <c r="D313" s="219" t="s">
        <v>146</v>
      </c>
      <c r="E313" s="42"/>
      <c r="F313" s="220" t="s">
        <v>1735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146</v>
      </c>
      <c r="AU313" s="19" t="s">
        <v>81</v>
      </c>
    </row>
    <row r="314" s="2" customFormat="1" ht="37.8" customHeight="1">
      <c r="A314" s="40"/>
      <c r="B314" s="41"/>
      <c r="C314" s="206" t="s">
        <v>868</v>
      </c>
      <c r="D314" s="206" t="s">
        <v>139</v>
      </c>
      <c r="E314" s="207" t="s">
        <v>1736</v>
      </c>
      <c r="F314" s="208" t="s">
        <v>1737</v>
      </c>
      <c r="G314" s="209" t="s">
        <v>194</v>
      </c>
      <c r="H314" s="210">
        <v>0.63600000000000001</v>
      </c>
      <c r="I314" s="211"/>
      <c r="J314" s="212">
        <f>ROUND(I314*H314,2)</f>
        <v>0</v>
      </c>
      <c r="K314" s="208" t="s">
        <v>143</v>
      </c>
      <c r="L314" s="46"/>
      <c r="M314" s="213" t="s">
        <v>19</v>
      </c>
      <c r="N314" s="214" t="s">
        <v>42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248</v>
      </c>
      <c r="AT314" s="217" t="s">
        <v>139</v>
      </c>
      <c r="AU314" s="217" t="s">
        <v>81</v>
      </c>
      <c r="AY314" s="19" t="s">
        <v>137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79</v>
      </c>
      <c r="BK314" s="218">
        <f>ROUND(I314*H314,2)</f>
        <v>0</v>
      </c>
      <c r="BL314" s="19" t="s">
        <v>248</v>
      </c>
      <c r="BM314" s="217" t="s">
        <v>1738</v>
      </c>
    </row>
    <row r="315" s="2" customFormat="1">
      <c r="A315" s="40"/>
      <c r="B315" s="41"/>
      <c r="C315" s="42"/>
      <c r="D315" s="219" t="s">
        <v>146</v>
      </c>
      <c r="E315" s="42"/>
      <c r="F315" s="220" t="s">
        <v>1739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146</v>
      </c>
      <c r="AU315" s="19" t="s">
        <v>81</v>
      </c>
    </row>
    <row r="316" s="2" customFormat="1" ht="37.8" customHeight="1">
      <c r="A316" s="40"/>
      <c r="B316" s="41"/>
      <c r="C316" s="206" t="s">
        <v>873</v>
      </c>
      <c r="D316" s="206" t="s">
        <v>139</v>
      </c>
      <c r="E316" s="207" t="s">
        <v>1740</v>
      </c>
      <c r="F316" s="208" t="s">
        <v>1741</v>
      </c>
      <c r="G316" s="209" t="s">
        <v>194</v>
      </c>
      <c r="H316" s="210">
        <v>12.720000000000001</v>
      </c>
      <c r="I316" s="211"/>
      <c r="J316" s="212">
        <f>ROUND(I316*H316,2)</f>
        <v>0</v>
      </c>
      <c r="K316" s="208" t="s">
        <v>143</v>
      </c>
      <c r="L316" s="46"/>
      <c r="M316" s="213" t="s">
        <v>19</v>
      </c>
      <c r="N316" s="214" t="s">
        <v>42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248</v>
      </c>
      <c r="AT316" s="217" t="s">
        <v>139</v>
      </c>
      <c r="AU316" s="217" t="s">
        <v>81</v>
      </c>
      <c r="AY316" s="19" t="s">
        <v>137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79</v>
      </c>
      <c r="BK316" s="218">
        <f>ROUND(I316*H316,2)</f>
        <v>0</v>
      </c>
      <c r="BL316" s="19" t="s">
        <v>248</v>
      </c>
      <c r="BM316" s="217" t="s">
        <v>1742</v>
      </c>
    </row>
    <row r="317" s="2" customFormat="1">
      <c r="A317" s="40"/>
      <c r="B317" s="41"/>
      <c r="C317" s="42"/>
      <c r="D317" s="219" t="s">
        <v>146</v>
      </c>
      <c r="E317" s="42"/>
      <c r="F317" s="220" t="s">
        <v>1743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146</v>
      </c>
      <c r="AU317" s="19" t="s">
        <v>81</v>
      </c>
    </row>
    <row r="318" s="14" customFormat="1">
      <c r="A318" s="14"/>
      <c r="B318" s="235"/>
      <c r="C318" s="236"/>
      <c r="D318" s="226" t="s">
        <v>148</v>
      </c>
      <c r="E318" s="236"/>
      <c r="F318" s="238" t="s">
        <v>1744</v>
      </c>
      <c r="G318" s="236"/>
      <c r="H318" s="239">
        <v>12.720000000000001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148</v>
      </c>
      <c r="AU318" s="245" t="s">
        <v>81</v>
      </c>
      <c r="AV318" s="14" t="s">
        <v>81</v>
      </c>
      <c r="AW318" s="14" t="s">
        <v>4</v>
      </c>
      <c r="AX318" s="14" t="s">
        <v>79</v>
      </c>
      <c r="AY318" s="245" t="s">
        <v>137</v>
      </c>
    </row>
    <row r="319" s="12" customFormat="1" ht="22.8" customHeight="1">
      <c r="A319" s="12"/>
      <c r="B319" s="190"/>
      <c r="C319" s="191"/>
      <c r="D319" s="192" t="s">
        <v>70</v>
      </c>
      <c r="E319" s="204" t="s">
        <v>1745</v>
      </c>
      <c r="F319" s="204" t="s">
        <v>1746</v>
      </c>
      <c r="G319" s="191"/>
      <c r="H319" s="191"/>
      <c r="I319" s="194"/>
      <c r="J319" s="205">
        <f>BK319</f>
        <v>0</v>
      </c>
      <c r="K319" s="191"/>
      <c r="L319" s="196"/>
      <c r="M319" s="197"/>
      <c r="N319" s="198"/>
      <c r="O319" s="198"/>
      <c r="P319" s="199">
        <f>SUM(P320:P323)</f>
        <v>0</v>
      </c>
      <c r="Q319" s="198"/>
      <c r="R319" s="199">
        <f>SUM(R320:R323)</f>
        <v>0.045999999999999999</v>
      </c>
      <c r="S319" s="198"/>
      <c r="T319" s="200">
        <f>SUM(T320:T323)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1" t="s">
        <v>81</v>
      </c>
      <c r="AT319" s="202" t="s">
        <v>70</v>
      </c>
      <c r="AU319" s="202" t="s">
        <v>79</v>
      </c>
      <c r="AY319" s="201" t="s">
        <v>137</v>
      </c>
      <c r="BK319" s="203">
        <f>SUM(BK320:BK323)</f>
        <v>0</v>
      </c>
    </row>
    <row r="320" s="2" customFormat="1" ht="24.15" customHeight="1">
      <c r="A320" s="40"/>
      <c r="B320" s="41"/>
      <c r="C320" s="206" t="s">
        <v>878</v>
      </c>
      <c r="D320" s="206" t="s">
        <v>139</v>
      </c>
      <c r="E320" s="207" t="s">
        <v>1747</v>
      </c>
      <c r="F320" s="208" t="s">
        <v>1748</v>
      </c>
      <c r="G320" s="209" t="s">
        <v>399</v>
      </c>
      <c r="H320" s="210">
        <v>5</v>
      </c>
      <c r="I320" s="211"/>
      <c r="J320" s="212">
        <f>ROUND(I320*H320,2)</f>
        <v>0</v>
      </c>
      <c r="K320" s="208" t="s">
        <v>143</v>
      </c>
      <c r="L320" s="46"/>
      <c r="M320" s="213" t="s">
        <v>19</v>
      </c>
      <c r="N320" s="214" t="s">
        <v>42</v>
      </c>
      <c r="O320" s="86"/>
      <c r="P320" s="215">
        <f>O320*H320</f>
        <v>0</v>
      </c>
      <c r="Q320" s="215">
        <v>0.0091999999999999998</v>
      </c>
      <c r="R320" s="215">
        <f>Q320*H320</f>
        <v>0.045999999999999999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248</v>
      </c>
      <c r="AT320" s="217" t="s">
        <v>139</v>
      </c>
      <c r="AU320" s="217" t="s">
        <v>81</v>
      </c>
      <c r="AY320" s="19" t="s">
        <v>137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79</v>
      </c>
      <c r="BK320" s="218">
        <f>ROUND(I320*H320,2)</f>
        <v>0</v>
      </c>
      <c r="BL320" s="19" t="s">
        <v>248</v>
      </c>
      <c r="BM320" s="217" t="s">
        <v>1749</v>
      </c>
    </row>
    <row r="321" s="2" customFormat="1">
      <c r="A321" s="40"/>
      <c r="B321" s="41"/>
      <c r="C321" s="42"/>
      <c r="D321" s="219" t="s">
        <v>146</v>
      </c>
      <c r="E321" s="42"/>
      <c r="F321" s="220" t="s">
        <v>1750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146</v>
      </c>
      <c r="AU321" s="19" t="s">
        <v>81</v>
      </c>
    </row>
    <row r="322" s="13" customFormat="1">
      <c r="A322" s="13"/>
      <c r="B322" s="224"/>
      <c r="C322" s="225"/>
      <c r="D322" s="226" t="s">
        <v>148</v>
      </c>
      <c r="E322" s="227" t="s">
        <v>19</v>
      </c>
      <c r="F322" s="228" t="s">
        <v>1611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148</v>
      </c>
      <c r="AU322" s="234" t="s">
        <v>81</v>
      </c>
      <c r="AV322" s="13" t="s">
        <v>79</v>
      </c>
      <c r="AW322" s="13" t="s">
        <v>33</v>
      </c>
      <c r="AX322" s="13" t="s">
        <v>71</v>
      </c>
      <c r="AY322" s="234" t="s">
        <v>137</v>
      </c>
    </row>
    <row r="323" s="14" customFormat="1">
      <c r="A323" s="14"/>
      <c r="B323" s="235"/>
      <c r="C323" s="236"/>
      <c r="D323" s="226" t="s">
        <v>148</v>
      </c>
      <c r="E323" s="237" t="s">
        <v>19</v>
      </c>
      <c r="F323" s="238" t="s">
        <v>168</v>
      </c>
      <c r="G323" s="236"/>
      <c r="H323" s="239">
        <v>5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148</v>
      </c>
      <c r="AU323" s="245" t="s">
        <v>81</v>
      </c>
      <c r="AV323" s="14" t="s">
        <v>81</v>
      </c>
      <c r="AW323" s="14" t="s">
        <v>33</v>
      </c>
      <c r="AX323" s="14" t="s">
        <v>79</v>
      </c>
      <c r="AY323" s="245" t="s">
        <v>137</v>
      </c>
    </row>
    <row r="324" s="12" customFormat="1" ht="22.8" customHeight="1">
      <c r="A324" s="12"/>
      <c r="B324" s="190"/>
      <c r="C324" s="191"/>
      <c r="D324" s="192" t="s">
        <v>70</v>
      </c>
      <c r="E324" s="204" t="s">
        <v>1751</v>
      </c>
      <c r="F324" s="204" t="s">
        <v>1752</v>
      </c>
      <c r="G324" s="191"/>
      <c r="H324" s="191"/>
      <c r="I324" s="194"/>
      <c r="J324" s="205">
        <f>BK324</f>
        <v>0</v>
      </c>
      <c r="K324" s="191"/>
      <c r="L324" s="196"/>
      <c r="M324" s="197"/>
      <c r="N324" s="198"/>
      <c r="O324" s="198"/>
      <c r="P324" s="199">
        <f>SUM(P325:P332)</f>
        <v>0</v>
      </c>
      <c r="Q324" s="198"/>
      <c r="R324" s="199">
        <f>SUM(R325:R332)</f>
        <v>0.021999999999999999</v>
      </c>
      <c r="S324" s="198"/>
      <c r="T324" s="200">
        <f>SUM(T325:T332)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1" t="s">
        <v>81</v>
      </c>
      <c r="AT324" s="202" t="s">
        <v>70</v>
      </c>
      <c r="AU324" s="202" t="s">
        <v>79</v>
      </c>
      <c r="AY324" s="201" t="s">
        <v>137</v>
      </c>
      <c r="BK324" s="203">
        <f>SUM(BK325:BK332)</f>
        <v>0</v>
      </c>
    </row>
    <row r="325" s="2" customFormat="1" ht="24.15" customHeight="1">
      <c r="A325" s="40"/>
      <c r="B325" s="41"/>
      <c r="C325" s="206" t="s">
        <v>884</v>
      </c>
      <c r="D325" s="206" t="s">
        <v>139</v>
      </c>
      <c r="E325" s="207" t="s">
        <v>1753</v>
      </c>
      <c r="F325" s="208" t="s">
        <v>1754</v>
      </c>
      <c r="G325" s="209" t="s">
        <v>318</v>
      </c>
      <c r="H325" s="210">
        <v>30</v>
      </c>
      <c r="I325" s="211"/>
      <c r="J325" s="212">
        <f>ROUND(I325*H325,2)</f>
        <v>0</v>
      </c>
      <c r="K325" s="208" t="s">
        <v>143</v>
      </c>
      <c r="L325" s="46"/>
      <c r="M325" s="213" t="s">
        <v>19</v>
      </c>
      <c r="N325" s="214" t="s">
        <v>42</v>
      </c>
      <c r="O325" s="86"/>
      <c r="P325" s="215">
        <f>O325*H325</f>
        <v>0</v>
      </c>
      <c r="Q325" s="215">
        <v>0.00050000000000000001</v>
      </c>
      <c r="R325" s="215">
        <f>Q325*H325</f>
        <v>0.014999999999999999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248</v>
      </c>
      <c r="AT325" s="217" t="s">
        <v>139</v>
      </c>
      <c r="AU325" s="217" t="s">
        <v>81</v>
      </c>
      <c r="AY325" s="19" t="s">
        <v>137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79</v>
      </c>
      <c r="BK325" s="218">
        <f>ROUND(I325*H325,2)</f>
        <v>0</v>
      </c>
      <c r="BL325" s="19" t="s">
        <v>248</v>
      </c>
      <c r="BM325" s="217" t="s">
        <v>1755</v>
      </c>
    </row>
    <row r="326" s="2" customFormat="1">
      <c r="A326" s="40"/>
      <c r="B326" s="41"/>
      <c r="C326" s="42"/>
      <c r="D326" s="219" t="s">
        <v>146</v>
      </c>
      <c r="E326" s="42"/>
      <c r="F326" s="220" t="s">
        <v>1756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146</v>
      </c>
      <c r="AU326" s="19" t="s">
        <v>81</v>
      </c>
    </row>
    <row r="327" s="13" customFormat="1">
      <c r="A327" s="13"/>
      <c r="B327" s="224"/>
      <c r="C327" s="225"/>
      <c r="D327" s="226" t="s">
        <v>148</v>
      </c>
      <c r="E327" s="227" t="s">
        <v>19</v>
      </c>
      <c r="F327" s="228" t="s">
        <v>1611</v>
      </c>
      <c r="G327" s="225"/>
      <c r="H327" s="227" t="s">
        <v>19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148</v>
      </c>
      <c r="AU327" s="234" t="s">
        <v>81</v>
      </c>
      <c r="AV327" s="13" t="s">
        <v>79</v>
      </c>
      <c r="AW327" s="13" t="s">
        <v>33</v>
      </c>
      <c r="AX327" s="13" t="s">
        <v>71</v>
      </c>
      <c r="AY327" s="234" t="s">
        <v>137</v>
      </c>
    </row>
    <row r="328" s="14" customFormat="1">
      <c r="A328" s="14"/>
      <c r="B328" s="235"/>
      <c r="C328" s="236"/>
      <c r="D328" s="226" t="s">
        <v>148</v>
      </c>
      <c r="E328" s="237" t="s">
        <v>19</v>
      </c>
      <c r="F328" s="238" t="s">
        <v>335</v>
      </c>
      <c r="G328" s="236"/>
      <c r="H328" s="239">
        <v>30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148</v>
      </c>
      <c r="AU328" s="245" t="s">
        <v>81</v>
      </c>
      <c r="AV328" s="14" t="s">
        <v>81</v>
      </c>
      <c r="AW328" s="14" t="s">
        <v>33</v>
      </c>
      <c r="AX328" s="14" t="s">
        <v>79</v>
      </c>
      <c r="AY328" s="245" t="s">
        <v>137</v>
      </c>
    </row>
    <row r="329" s="2" customFormat="1" ht="24.15" customHeight="1">
      <c r="A329" s="40"/>
      <c r="B329" s="41"/>
      <c r="C329" s="206" t="s">
        <v>891</v>
      </c>
      <c r="D329" s="206" t="s">
        <v>139</v>
      </c>
      <c r="E329" s="207" t="s">
        <v>1757</v>
      </c>
      <c r="F329" s="208" t="s">
        <v>1758</v>
      </c>
      <c r="G329" s="209" t="s">
        <v>318</v>
      </c>
      <c r="H329" s="210">
        <v>10</v>
      </c>
      <c r="I329" s="211"/>
      <c r="J329" s="212">
        <f>ROUND(I329*H329,2)</f>
        <v>0</v>
      </c>
      <c r="K329" s="208" t="s">
        <v>143</v>
      </c>
      <c r="L329" s="46"/>
      <c r="M329" s="213" t="s">
        <v>19</v>
      </c>
      <c r="N329" s="214" t="s">
        <v>42</v>
      </c>
      <c r="O329" s="86"/>
      <c r="P329" s="215">
        <f>O329*H329</f>
        <v>0</v>
      </c>
      <c r="Q329" s="215">
        <v>0.00069999999999999999</v>
      </c>
      <c r="R329" s="215">
        <f>Q329*H329</f>
        <v>0.0070000000000000001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248</v>
      </c>
      <c r="AT329" s="217" t="s">
        <v>139</v>
      </c>
      <c r="AU329" s="217" t="s">
        <v>81</v>
      </c>
      <c r="AY329" s="19" t="s">
        <v>137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79</v>
      </c>
      <c r="BK329" s="218">
        <f>ROUND(I329*H329,2)</f>
        <v>0</v>
      </c>
      <c r="BL329" s="19" t="s">
        <v>248</v>
      </c>
      <c r="BM329" s="217" t="s">
        <v>1759</v>
      </c>
    </row>
    <row r="330" s="2" customFormat="1">
      <c r="A330" s="40"/>
      <c r="B330" s="41"/>
      <c r="C330" s="42"/>
      <c r="D330" s="219" t="s">
        <v>146</v>
      </c>
      <c r="E330" s="42"/>
      <c r="F330" s="220" t="s">
        <v>1760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146</v>
      </c>
      <c r="AU330" s="19" t="s">
        <v>81</v>
      </c>
    </row>
    <row r="331" s="13" customFormat="1">
      <c r="A331" s="13"/>
      <c r="B331" s="224"/>
      <c r="C331" s="225"/>
      <c r="D331" s="226" t="s">
        <v>148</v>
      </c>
      <c r="E331" s="227" t="s">
        <v>19</v>
      </c>
      <c r="F331" s="228" t="s">
        <v>1611</v>
      </c>
      <c r="G331" s="225"/>
      <c r="H331" s="227" t="s">
        <v>19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148</v>
      </c>
      <c r="AU331" s="234" t="s">
        <v>81</v>
      </c>
      <c r="AV331" s="13" t="s">
        <v>79</v>
      </c>
      <c r="AW331" s="13" t="s">
        <v>33</v>
      </c>
      <c r="AX331" s="13" t="s">
        <v>71</v>
      </c>
      <c r="AY331" s="234" t="s">
        <v>137</v>
      </c>
    </row>
    <row r="332" s="14" customFormat="1">
      <c r="A332" s="14"/>
      <c r="B332" s="235"/>
      <c r="C332" s="236"/>
      <c r="D332" s="226" t="s">
        <v>148</v>
      </c>
      <c r="E332" s="237" t="s">
        <v>19</v>
      </c>
      <c r="F332" s="238" t="s">
        <v>198</v>
      </c>
      <c r="G332" s="236"/>
      <c r="H332" s="239">
        <v>10</v>
      </c>
      <c r="I332" s="240"/>
      <c r="J332" s="236"/>
      <c r="K332" s="236"/>
      <c r="L332" s="241"/>
      <c r="M332" s="267"/>
      <c r="N332" s="268"/>
      <c r="O332" s="268"/>
      <c r="P332" s="268"/>
      <c r="Q332" s="268"/>
      <c r="R332" s="268"/>
      <c r="S332" s="268"/>
      <c r="T332" s="26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148</v>
      </c>
      <c r="AU332" s="245" t="s">
        <v>81</v>
      </c>
      <c r="AV332" s="14" t="s">
        <v>81</v>
      </c>
      <c r="AW332" s="14" t="s">
        <v>33</v>
      </c>
      <c r="AX332" s="14" t="s">
        <v>79</v>
      </c>
      <c r="AY332" s="245" t="s">
        <v>137</v>
      </c>
    </row>
    <row r="333" s="2" customFormat="1" ht="6.96" customHeight="1">
      <c r="A333" s="40"/>
      <c r="B333" s="61"/>
      <c r="C333" s="62"/>
      <c r="D333" s="62"/>
      <c r="E333" s="62"/>
      <c r="F333" s="62"/>
      <c r="G333" s="62"/>
      <c r="H333" s="62"/>
      <c r="I333" s="62"/>
      <c r="J333" s="62"/>
      <c r="K333" s="62"/>
      <c r="L333" s="46"/>
      <c r="M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</row>
  </sheetData>
  <sheetProtection sheet="1" autoFilter="0" formatColumns="0" formatRows="0" objects="1" scenarios="1" spinCount="100000" saltValue="28wKPE7EnarCjv6pp5gg+cZ2HG9n9QSA0UTLiN87nHXM4CFZy0LHFhWDZmS4/p+AemYyfpV0rb2X4uVua2GomQ==" hashValue="3YrN5No/bCh8joSuQCpPQLBzOm/jW1L/5mtRbJ/i6/Hztji/FogM22OBq0Q9/2Ab5h2cKAsr3MNr6qz0hcIihA==" algorithmName="SHA-512" password="CC35"/>
  <autoFilter ref="C86:K33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997013213"/>
    <hyperlink ref="F93" r:id="rId2" display="https://podminky.urs.cz/item/CS_URS_2024_01/997013501"/>
    <hyperlink ref="F95" r:id="rId3" display="https://podminky.urs.cz/item/CS_URS_2024_01/997013509"/>
    <hyperlink ref="F97" r:id="rId4" display="https://podminky.urs.cz/item/CS_URS_2024_01/997013631"/>
    <hyperlink ref="F102" r:id="rId5" display="https://podminky.urs.cz/item/CS_URS_2024_01/721171803"/>
    <hyperlink ref="F106" r:id="rId6" display="https://podminky.urs.cz/item/CS_URS_2024_01/721171808"/>
    <hyperlink ref="F110" r:id="rId7" display="https://podminky.urs.cz/item/CS_URS_2024_01/721174043"/>
    <hyperlink ref="F114" r:id="rId8" display="https://podminky.urs.cz/item/CS_URS_2024_01/721174044"/>
    <hyperlink ref="F118" r:id="rId9" display="https://podminky.urs.cz/item/CS_URS_2024_01/721174045"/>
    <hyperlink ref="F122" r:id="rId10" display="https://podminky.urs.cz/item/CS_URS_2024_01/721194105"/>
    <hyperlink ref="F126" r:id="rId11" display="https://podminky.urs.cz/item/CS_URS_2024_01/721194109"/>
    <hyperlink ref="F130" r:id="rId12" display="https://podminky.urs.cz/item/CS_URS_2024_01/721212125"/>
    <hyperlink ref="F134" r:id="rId13" display="https://podminky.urs.cz/item/CS_URS_2024_01/721220801"/>
    <hyperlink ref="F138" r:id="rId14" display="https://podminky.urs.cz/item/CS_URS_2024_01/721290111"/>
    <hyperlink ref="F142" r:id="rId15" display="https://podminky.urs.cz/item/CS_URS_2024_01/998721102"/>
    <hyperlink ref="F144" r:id="rId16" display="https://podminky.urs.cz/item/CS_URS_2024_01/998721122"/>
    <hyperlink ref="F146" r:id="rId17" display="https://podminky.urs.cz/item/CS_URS_2024_01/998721194"/>
    <hyperlink ref="F148" r:id="rId18" display="https://podminky.urs.cz/item/CS_URS_2024_01/998721199"/>
    <hyperlink ref="F151" r:id="rId19" display="https://podminky.urs.cz/item/CS_URS_2024_01/722170801"/>
    <hyperlink ref="F155" r:id="rId20" display="https://podminky.urs.cz/item/CS_URS_2024_01/722176112"/>
    <hyperlink ref="F163" r:id="rId21" display="https://podminky.urs.cz/item/CS_URS_2024_01/722179192"/>
    <hyperlink ref="F167" r:id="rId22" display="https://podminky.urs.cz/item/CS_URS_2024_01/722181221"/>
    <hyperlink ref="F171" r:id="rId23" display="https://podminky.urs.cz/item/CS_URS_2024_01/722181251"/>
    <hyperlink ref="F175" r:id="rId24" display="https://podminky.urs.cz/item/CS_URS_2024_01/722220111"/>
    <hyperlink ref="F179" r:id="rId25" display="https://podminky.urs.cz/item/CS_URS_2024_01/722220121"/>
    <hyperlink ref="F183" r:id="rId26" display="https://podminky.urs.cz/item/CS_URS_2024_01/722240123"/>
    <hyperlink ref="F187" r:id="rId27" display="https://podminky.urs.cz/item/CS_URS_2024_01/722290234"/>
    <hyperlink ref="F191" r:id="rId28" display="https://podminky.urs.cz/item/CS_URS_2024_01/998722102"/>
    <hyperlink ref="F193" r:id="rId29" display="https://podminky.urs.cz/item/CS_URS_2024_01/998722122"/>
    <hyperlink ref="F195" r:id="rId30" display="https://podminky.urs.cz/item/CS_URS_2024_01/998722194"/>
    <hyperlink ref="F197" r:id="rId31" display="https://podminky.urs.cz/item/CS_URS_2024_01/998722199"/>
    <hyperlink ref="F201" r:id="rId32" display="https://podminky.urs.cz/item/CS_URS_2024_01/725110811"/>
    <hyperlink ref="F205" r:id="rId33" display="https://podminky.urs.cz/item/CS_URS_2024_01/725119125"/>
    <hyperlink ref="F210" r:id="rId34" display="https://podminky.urs.cz/item/CS_URS_2024_01/725121015"/>
    <hyperlink ref="F214" r:id="rId35" display="https://podminky.urs.cz/item/CS_URS_2024_01/725121527"/>
    <hyperlink ref="F218" r:id="rId36" display="https://podminky.urs.cz/item/CS_URS_2024_01/725210821"/>
    <hyperlink ref="F222" r:id="rId37" display="https://podminky.urs.cz/item/CS_URS_2024_01/725211601"/>
    <hyperlink ref="F229" r:id="rId38" display="https://podminky.urs.cz/item/CS_URS_2024_01/725244215"/>
    <hyperlink ref="F233" r:id="rId39" display="https://podminky.urs.cz/item/CS_URS_2024_01/725291650"/>
    <hyperlink ref="F238" r:id="rId40" display="https://podminky.urs.cz/item/CS_URS_2024_01/725291652"/>
    <hyperlink ref="F243" r:id="rId41" display="https://podminky.urs.cz/item/CS_URS_2024_01/725291653"/>
    <hyperlink ref="F248" r:id="rId42" display="https://podminky.urs.cz/item/CS_URS_2024_01/725291664"/>
    <hyperlink ref="F257" r:id="rId43" display="https://podminky.urs.cz/item/CS_URS_2024_01/781491011"/>
    <hyperlink ref="F264" r:id="rId44" display="https://podminky.urs.cz/item/CS_URS_2024_01/725310823"/>
    <hyperlink ref="F268" r:id="rId45" display="https://podminky.urs.cz/item/CS_URS_2024_01/725810811"/>
    <hyperlink ref="F272" r:id="rId46" display="https://podminky.urs.cz/item/CS_URS_2024_01/725813111"/>
    <hyperlink ref="F280" r:id="rId47" display="https://podminky.urs.cz/item/CS_URS_2024_01/725820801"/>
    <hyperlink ref="F287" r:id="rId48" display="https://podminky.urs.cz/item/CS_URS_2024_01/725822612"/>
    <hyperlink ref="F291" r:id="rId49" display="https://podminky.urs.cz/item/CS_URS_2024_01/725840850"/>
    <hyperlink ref="F295" r:id="rId50" display="https://podminky.urs.cz/item/CS_URS_2024_01/725840860"/>
    <hyperlink ref="F299" r:id="rId51" display="https://podminky.urs.cz/item/CS_URS_2021_02/725841311"/>
    <hyperlink ref="F303" r:id="rId52" display="https://podminky.urs.cz/item/CS_URS_2024_01/725861102"/>
    <hyperlink ref="F307" r:id="rId53" display="https://podminky.urs.cz/item/CS_URS_2024_01/725862103"/>
    <hyperlink ref="F311" r:id="rId54" display="https://podminky.urs.cz/item/CS_URS_2024_01/998725102"/>
    <hyperlink ref="F313" r:id="rId55" display="https://podminky.urs.cz/item/CS_URS_2024_01/998725122"/>
    <hyperlink ref="F315" r:id="rId56" display="https://podminky.urs.cz/item/CS_URS_2024_01/998725194"/>
    <hyperlink ref="F317" r:id="rId57" display="https://podminky.urs.cz/item/CS_URS_2024_01/998725199"/>
    <hyperlink ref="F321" r:id="rId58" display="https://podminky.urs.cz/item/CS_URS_2024_01/726111031"/>
    <hyperlink ref="F326" r:id="rId59" display="https://podminky.urs.cz/item/CS_URS_2024_01/727121101"/>
    <hyperlink ref="F330" r:id="rId60" display="https://podminky.urs.cz/item/CS_URS_2024_01/72712110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se změnou užívání, Edisonova 793/84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1761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ROUND((SUM(BE81:BE85)),  2)</f>
        <v>0</v>
      </c>
      <c r="G33" s="40"/>
      <c r="H33" s="40"/>
      <c r="I33" s="150">
        <v>0.20999999999999999</v>
      </c>
      <c r="J33" s="149">
        <f>ROUND(((SUM(BE81:BE85))*I33),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ROUND((SUM(BF81:BF85)),  2)</f>
        <v>0</v>
      </c>
      <c r="G34" s="40"/>
      <c r="H34" s="40"/>
      <c r="I34" s="150">
        <v>0.12</v>
      </c>
      <c r="J34" s="149">
        <f>ROUND(((SUM(BF81:BF85))*I34),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ROUND((SUM(BG81:BG85)),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ROUND((SUM(BH81:BH85)),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ROUND((SUM(BI81:BI85)),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se změnou užívání, Edisonova 793/84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Elektroinstalace silnoproud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Ostrava Hrabůvka</v>
      </c>
      <c r="G52" s="42"/>
      <c r="H52" s="42"/>
      <c r="I52" s="34" t="s">
        <v>23</v>
      </c>
      <c r="J52" s="74" t="str">
        <f>IF(J12="","",J12)</f>
        <v>13. 2. 2024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Úřad městského obvodu Ostrava Jih</v>
      </c>
      <c r="G54" s="42"/>
      <c r="H54" s="42"/>
      <c r="I54" s="34" t="s">
        <v>31</v>
      </c>
      <c r="J54" s="38" t="str">
        <f>E21</f>
        <v>Ing. Petr Fraš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1762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122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Stavební úpravy se změnou užívání, Edisonova 793/84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04 - Elektroinstalace silnoproud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Ostrava Hrabůvka</v>
      </c>
      <c r="G75" s="42"/>
      <c r="H75" s="42"/>
      <c r="I75" s="34" t="s">
        <v>23</v>
      </c>
      <c r="J75" s="74" t="str">
        <f>IF(J12="","",J12)</f>
        <v>13. 2. 2024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Úřad městského obvodu Ostrava Jih</v>
      </c>
      <c r="G77" s="42"/>
      <c r="H77" s="42"/>
      <c r="I77" s="34" t="s">
        <v>31</v>
      </c>
      <c r="J77" s="38" t="str">
        <f>E21</f>
        <v>Ing. Petr Fraš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Petr Fraš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123</v>
      </c>
      <c r="D80" s="182" t="s">
        <v>56</v>
      </c>
      <c r="E80" s="182" t="s">
        <v>52</v>
      </c>
      <c r="F80" s="182" t="s">
        <v>53</v>
      </c>
      <c r="G80" s="182" t="s">
        <v>124</v>
      </c>
      <c r="H80" s="182" t="s">
        <v>125</v>
      </c>
      <c r="I80" s="182" t="s">
        <v>126</v>
      </c>
      <c r="J80" s="182" t="s">
        <v>105</v>
      </c>
      <c r="K80" s="183" t="s">
        <v>127</v>
      </c>
      <c r="L80" s="184"/>
      <c r="M80" s="94" t="s">
        <v>19</v>
      </c>
      <c r="N80" s="95" t="s">
        <v>41</v>
      </c>
      <c r="O80" s="95" t="s">
        <v>128</v>
      </c>
      <c r="P80" s="95" t="s">
        <v>129</v>
      </c>
      <c r="Q80" s="95" t="s">
        <v>130</v>
      </c>
      <c r="R80" s="95" t="s">
        <v>131</v>
      </c>
      <c r="S80" s="95" t="s">
        <v>132</v>
      </c>
      <c r="T80" s="96" t="s">
        <v>133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134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106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70</v>
      </c>
      <c r="E82" s="193" t="s">
        <v>376</v>
      </c>
      <c r="F82" s="193" t="s">
        <v>377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81</v>
      </c>
      <c r="AT82" s="202" t="s">
        <v>70</v>
      </c>
      <c r="AU82" s="202" t="s">
        <v>71</v>
      </c>
      <c r="AY82" s="201" t="s">
        <v>137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70</v>
      </c>
      <c r="E83" s="204" t="s">
        <v>1763</v>
      </c>
      <c r="F83" s="204" t="s">
        <v>1764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SUM(P84:P85)</f>
        <v>0</v>
      </c>
      <c r="Q83" s="198"/>
      <c r="R83" s="199">
        <f>SUM(R84:R85)</f>
        <v>0</v>
      </c>
      <c r="S83" s="198"/>
      <c r="T83" s="200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70</v>
      </c>
      <c r="AU83" s="202" t="s">
        <v>79</v>
      </c>
      <c r="AY83" s="201" t="s">
        <v>137</v>
      </c>
      <c r="BK83" s="203">
        <f>SUM(BK84:BK85)</f>
        <v>0</v>
      </c>
    </row>
    <row r="84" s="2" customFormat="1" ht="16.5" customHeight="1">
      <c r="A84" s="40"/>
      <c r="B84" s="41"/>
      <c r="C84" s="206" t="s">
        <v>79</v>
      </c>
      <c r="D84" s="206" t="s">
        <v>139</v>
      </c>
      <c r="E84" s="207" t="s">
        <v>1765</v>
      </c>
      <c r="F84" s="208" t="s">
        <v>1766</v>
      </c>
      <c r="G84" s="209" t="s">
        <v>864</v>
      </c>
      <c r="H84" s="210">
        <v>1</v>
      </c>
      <c r="I84" s="211"/>
      <c r="J84" s="212">
        <f>ROUND(I84*H84,2)</f>
        <v>0</v>
      </c>
      <c r="K84" s="208" t="s">
        <v>351</v>
      </c>
      <c r="L84" s="46"/>
      <c r="M84" s="213" t="s">
        <v>19</v>
      </c>
      <c r="N84" s="214" t="s">
        <v>42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248</v>
      </c>
      <c r="AT84" s="217" t="s">
        <v>139</v>
      </c>
      <c r="AU84" s="217" t="s">
        <v>81</v>
      </c>
      <c r="AY84" s="19" t="s">
        <v>137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79</v>
      </c>
      <c r="BK84" s="218">
        <f>ROUND(I84*H84,2)</f>
        <v>0</v>
      </c>
      <c r="BL84" s="19" t="s">
        <v>248</v>
      </c>
      <c r="BM84" s="217" t="s">
        <v>1767</v>
      </c>
    </row>
    <row r="85" s="14" customFormat="1">
      <c r="A85" s="14"/>
      <c r="B85" s="235"/>
      <c r="C85" s="236"/>
      <c r="D85" s="226" t="s">
        <v>148</v>
      </c>
      <c r="E85" s="237" t="s">
        <v>19</v>
      </c>
      <c r="F85" s="238" t="s">
        <v>79</v>
      </c>
      <c r="G85" s="236"/>
      <c r="H85" s="239">
        <v>1</v>
      </c>
      <c r="I85" s="240"/>
      <c r="J85" s="236"/>
      <c r="K85" s="236"/>
      <c r="L85" s="241"/>
      <c r="M85" s="267"/>
      <c r="N85" s="268"/>
      <c r="O85" s="268"/>
      <c r="P85" s="268"/>
      <c r="Q85" s="268"/>
      <c r="R85" s="268"/>
      <c r="S85" s="268"/>
      <c r="T85" s="269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148</v>
      </c>
      <c r="AU85" s="245" t="s">
        <v>81</v>
      </c>
      <c r="AV85" s="14" t="s">
        <v>81</v>
      </c>
      <c r="AW85" s="14" t="s">
        <v>33</v>
      </c>
      <c r="AX85" s="14" t="s">
        <v>79</v>
      </c>
      <c r="AY85" s="245" t="s">
        <v>137</v>
      </c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46"/>
      <c r="M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</sheetData>
  <sheetProtection sheet="1" autoFilter="0" formatColumns="0" formatRows="0" objects="1" scenarios="1" spinCount="100000" saltValue="3iLKGjL69sSVNkGjfsG4nxS+Du7cn0vxic+Fsx1INeCsRC8vFaSx4AJPD0druH2WqojSQXA9dwkj1BbmiM/vpg==" hashValue="5nQy8GIlOq+iB9GApu/bje6Ld+nl1sPD1xxvabamc3/LJFWGgmfTzePYsj/e0g/pNHwwN9Igi5OTFsEF9XHg5Q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se změnou užívání, Edisonova 793/84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1768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ROUND((SUM(BE81:BE84)),  2)</f>
        <v>0</v>
      </c>
      <c r="G33" s="40"/>
      <c r="H33" s="40"/>
      <c r="I33" s="150">
        <v>0.20999999999999999</v>
      </c>
      <c r="J33" s="149">
        <f>ROUND(((SUM(BE81:BE84))*I33),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ROUND((SUM(BF81:BF84)),  2)</f>
        <v>0</v>
      </c>
      <c r="G34" s="40"/>
      <c r="H34" s="40"/>
      <c r="I34" s="150">
        <v>0.12</v>
      </c>
      <c r="J34" s="149">
        <f>ROUND(((SUM(BF81:BF84))*I34),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ROUND((SUM(BG81:BG84)),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ROUND((SUM(BH81:BH84)),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ROUND((SUM(BI81:BI84)),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se změnou užívání, Edisonova 793/84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Elektroinstalace slaboproud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Ostrava Hrabůvka</v>
      </c>
      <c r="G52" s="42"/>
      <c r="H52" s="42"/>
      <c r="I52" s="34" t="s">
        <v>23</v>
      </c>
      <c r="J52" s="74" t="str">
        <f>IF(J12="","",J12)</f>
        <v>13. 2. 2024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Úřad městského obvodu Ostrava Jih</v>
      </c>
      <c r="G54" s="42"/>
      <c r="H54" s="42"/>
      <c r="I54" s="34" t="s">
        <v>31</v>
      </c>
      <c r="J54" s="38" t="str">
        <f>E21</f>
        <v>Ing. Petr Fraš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1769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122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Stavební úpravy se změnou užívání, Edisonova 793/84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05 - Elektroinstalace slaboproud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Ostrava Hrabůvka</v>
      </c>
      <c r="G75" s="42"/>
      <c r="H75" s="42"/>
      <c r="I75" s="34" t="s">
        <v>23</v>
      </c>
      <c r="J75" s="74" t="str">
        <f>IF(J12="","",J12)</f>
        <v>13. 2. 2024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Úřad městského obvodu Ostrava Jih</v>
      </c>
      <c r="G77" s="42"/>
      <c r="H77" s="42"/>
      <c r="I77" s="34" t="s">
        <v>31</v>
      </c>
      <c r="J77" s="38" t="str">
        <f>E21</f>
        <v>Ing. Petr Fraš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Petr Fraš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123</v>
      </c>
      <c r="D80" s="182" t="s">
        <v>56</v>
      </c>
      <c r="E80" s="182" t="s">
        <v>52</v>
      </c>
      <c r="F80" s="182" t="s">
        <v>53</v>
      </c>
      <c r="G80" s="182" t="s">
        <v>124</v>
      </c>
      <c r="H80" s="182" t="s">
        <v>125</v>
      </c>
      <c r="I80" s="182" t="s">
        <v>126</v>
      </c>
      <c r="J80" s="182" t="s">
        <v>105</v>
      </c>
      <c r="K80" s="183" t="s">
        <v>127</v>
      </c>
      <c r="L80" s="184"/>
      <c r="M80" s="94" t="s">
        <v>19</v>
      </c>
      <c r="N80" s="95" t="s">
        <v>41</v>
      </c>
      <c r="O80" s="95" t="s">
        <v>128</v>
      </c>
      <c r="P80" s="95" t="s">
        <v>129</v>
      </c>
      <c r="Q80" s="95" t="s">
        <v>130</v>
      </c>
      <c r="R80" s="95" t="s">
        <v>131</v>
      </c>
      <c r="S80" s="95" t="s">
        <v>132</v>
      </c>
      <c r="T80" s="96" t="s">
        <v>133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134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106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70</v>
      </c>
      <c r="E82" s="193" t="s">
        <v>376</v>
      </c>
      <c r="F82" s="193" t="s">
        <v>377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81</v>
      </c>
      <c r="AT82" s="202" t="s">
        <v>70</v>
      </c>
      <c r="AU82" s="202" t="s">
        <v>71</v>
      </c>
      <c r="AY82" s="201" t="s">
        <v>137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70</v>
      </c>
      <c r="E83" s="204" t="s">
        <v>1770</v>
      </c>
      <c r="F83" s="204" t="s">
        <v>1771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70</v>
      </c>
      <c r="AU83" s="202" t="s">
        <v>79</v>
      </c>
      <c r="AY83" s="201" t="s">
        <v>137</v>
      </c>
      <c r="BK83" s="203">
        <f>BK84</f>
        <v>0</v>
      </c>
    </row>
    <row r="84" s="2" customFormat="1" ht="16.5" customHeight="1">
      <c r="A84" s="40"/>
      <c r="B84" s="41"/>
      <c r="C84" s="206" t="s">
        <v>157</v>
      </c>
      <c r="D84" s="206" t="s">
        <v>139</v>
      </c>
      <c r="E84" s="207" t="s">
        <v>1772</v>
      </c>
      <c r="F84" s="208" t="s">
        <v>1773</v>
      </c>
      <c r="G84" s="209" t="s">
        <v>864</v>
      </c>
      <c r="H84" s="210">
        <v>1</v>
      </c>
      <c r="I84" s="211"/>
      <c r="J84" s="212">
        <f>ROUND(I84*H84,2)</f>
        <v>0</v>
      </c>
      <c r="K84" s="208" t="s">
        <v>351</v>
      </c>
      <c r="L84" s="46"/>
      <c r="M84" s="270" t="s">
        <v>19</v>
      </c>
      <c r="N84" s="271" t="s">
        <v>42</v>
      </c>
      <c r="O84" s="272"/>
      <c r="P84" s="273">
        <f>O84*H84</f>
        <v>0</v>
      </c>
      <c r="Q84" s="273">
        <v>0</v>
      </c>
      <c r="R84" s="273">
        <f>Q84*H84</f>
        <v>0</v>
      </c>
      <c r="S84" s="273">
        <v>0</v>
      </c>
      <c r="T84" s="27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248</v>
      </c>
      <c r="AT84" s="217" t="s">
        <v>139</v>
      </c>
      <c r="AU84" s="217" t="s">
        <v>81</v>
      </c>
      <c r="AY84" s="19" t="s">
        <v>137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79</v>
      </c>
      <c r="BK84" s="218">
        <f>ROUND(I84*H84,2)</f>
        <v>0</v>
      </c>
      <c r="BL84" s="19" t="s">
        <v>248</v>
      </c>
      <c r="BM84" s="217" t="s">
        <v>1774</v>
      </c>
    </row>
    <row r="85" s="2" customFormat="1" ht="6.96" customHeight="1">
      <c r="A85" s="40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46"/>
      <c r="M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</sheetData>
  <sheetProtection sheet="1" autoFilter="0" formatColumns="0" formatRows="0" objects="1" scenarios="1" spinCount="100000" saltValue="wZkUFGqKnV/ie2NNMZ0rF26LVIQrqolSqFlA8VY9xn6/+jRLK7VNY/ZIraqG9P15V41uIghug+exe0ipuUeXdA==" hashValue="Tcc79ZGRMuQZzE53aAYXeBNyp+sqaZDPYXKZupdEEcDQeVknoZMaq3bKYFw4M7+lqyPCRYHP0SnMw7KT9L4XNA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se změnou užívání, Edisonova 793/84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1775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ROUND((SUM(BE81:BE127)),  2)</f>
        <v>0</v>
      </c>
      <c r="G33" s="40"/>
      <c r="H33" s="40"/>
      <c r="I33" s="150">
        <v>0.20999999999999999</v>
      </c>
      <c r="J33" s="149">
        <f>ROUND(((SUM(BE81:BE127))*I33),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ROUND((SUM(BF81:BF127)),  2)</f>
        <v>0</v>
      </c>
      <c r="G34" s="40"/>
      <c r="H34" s="40"/>
      <c r="I34" s="150">
        <v>0.12</v>
      </c>
      <c r="J34" s="149">
        <f>ROUND(((SUM(BF81:BF127))*I34),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ROUND((SUM(BG81:BG127)),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ROUND((SUM(BH81:BH127)),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ROUND((SUM(BI81:BI127)),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se změnou užívání, Edisonova 793/84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06 - VZT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Ostrava Hrabůvka</v>
      </c>
      <c r="G52" s="42"/>
      <c r="H52" s="42"/>
      <c r="I52" s="34" t="s">
        <v>23</v>
      </c>
      <c r="J52" s="74" t="str">
        <f>IF(J12="","",J12)</f>
        <v>13. 2. 2024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Úřad městského obvodu Ostrava Jih</v>
      </c>
      <c r="G54" s="42"/>
      <c r="H54" s="42"/>
      <c r="I54" s="34" t="s">
        <v>31</v>
      </c>
      <c r="J54" s="38" t="str">
        <f>E21</f>
        <v>Ing. Petr Fraš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1776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122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Stavební úpravy se změnou užívání, Edisonova 793/84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06 - VZT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Ostrava Hrabůvka</v>
      </c>
      <c r="G75" s="42"/>
      <c r="H75" s="42"/>
      <c r="I75" s="34" t="s">
        <v>23</v>
      </c>
      <c r="J75" s="74" t="str">
        <f>IF(J12="","",J12)</f>
        <v>13. 2. 2024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Úřad městského obvodu Ostrava Jih</v>
      </c>
      <c r="G77" s="42"/>
      <c r="H77" s="42"/>
      <c r="I77" s="34" t="s">
        <v>31</v>
      </c>
      <c r="J77" s="38" t="str">
        <f>E21</f>
        <v>Ing. Petr Fraš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Petr Fraš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123</v>
      </c>
      <c r="D80" s="182" t="s">
        <v>56</v>
      </c>
      <c r="E80" s="182" t="s">
        <v>52</v>
      </c>
      <c r="F80" s="182" t="s">
        <v>53</v>
      </c>
      <c r="G80" s="182" t="s">
        <v>124</v>
      </c>
      <c r="H80" s="182" t="s">
        <v>125</v>
      </c>
      <c r="I80" s="182" t="s">
        <v>126</v>
      </c>
      <c r="J80" s="182" t="s">
        <v>105</v>
      </c>
      <c r="K80" s="183" t="s">
        <v>127</v>
      </c>
      <c r="L80" s="184"/>
      <c r="M80" s="94" t="s">
        <v>19</v>
      </c>
      <c r="N80" s="95" t="s">
        <v>41</v>
      </c>
      <c r="O80" s="95" t="s">
        <v>128</v>
      </c>
      <c r="P80" s="95" t="s">
        <v>129</v>
      </c>
      <c r="Q80" s="95" t="s">
        <v>130</v>
      </c>
      <c r="R80" s="95" t="s">
        <v>131</v>
      </c>
      <c r="S80" s="95" t="s">
        <v>132</v>
      </c>
      <c r="T80" s="96" t="s">
        <v>133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134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0.068741999999999998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106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70</v>
      </c>
      <c r="E82" s="193" t="s">
        <v>376</v>
      </c>
      <c r="F82" s="193" t="s">
        <v>377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0.068741999999999998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81</v>
      </c>
      <c r="AT82" s="202" t="s">
        <v>70</v>
      </c>
      <c r="AU82" s="202" t="s">
        <v>71</v>
      </c>
      <c r="AY82" s="201" t="s">
        <v>137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70</v>
      </c>
      <c r="E83" s="204" t="s">
        <v>1777</v>
      </c>
      <c r="F83" s="204" t="s">
        <v>1778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SUM(P84:P127)</f>
        <v>0</v>
      </c>
      <c r="Q83" s="198"/>
      <c r="R83" s="199">
        <f>SUM(R84:R127)</f>
        <v>0.068741999999999998</v>
      </c>
      <c r="S83" s="198"/>
      <c r="T83" s="200">
        <f>SUM(T84:T127)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70</v>
      </c>
      <c r="AU83" s="202" t="s">
        <v>79</v>
      </c>
      <c r="AY83" s="201" t="s">
        <v>137</v>
      </c>
      <c r="BK83" s="203">
        <f>SUM(BK84:BK127)</f>
        <v>0</v>
      </c>
    </row>
    <row r="84" s="2" customFormat="1" ht="16.5" customHeight="1">
      <c r="A84" s="40"/>
      <c r="B84" s="41"/>
      <c r="C84" s="206" t="s">
        <v>79</v>
      </c>
      <c r="D84" s="206" t="s">
        <v>139</v>
      </c>
      <c r="E84" s="207" t="s">
        <v>1779</v>
      </c>
      <c r="F84" s="208" t="s">
        <v>1780</v>
      </c>
      <c r="G84" s="209" t="s">
        <v>318</v>
      </c>
      <c r="H84" s="210">
        <v>2</v>
      </c>
      <c r="I84" s="211"/>
      <c r="J84" s="212">
        <f>ROUND(I84*H84,2)</f>
        <v>0</v>
      </c>
      <c r="K84" s="208" t="s">
        <v>143</v>
      </c>
      <c r="L84" s="46"/>
      <c r="M84" s="213" t="s">
        <v>19</v>
      </c>
      <c r="N84" s="214" t="s">
        <v>42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248</v>
      </c>
      <c r="AT84" s="217" t="s">
        <v>139</v>
      </c>
      <c r="AU84" s="217" t="s">
        <v>81</v>
      </c>
      <c r="AY84" s="19" t="s">
        <v>137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79</v>
      </c>
      <c r="BK84" s="218">
        <f>ROUND(I84*H84,2)</f>
        <v>0</v>
      </c>
      <c r="BL84" s="19" t="s">
        <v>248</v>
      </c>
      <c r="BM84" s="217" t="s">
        <v>1781</v>
      </c>
    </row>
    <row r="85" s="2" customFormat="1">
      <c r="A85" s="40"/>
      <c r="B85" s="41"/>
      <c r="C85" s="42"/>
      <c r="D85" s="219" t="s">
        <v>146</v>
      </c>
      <c r="E85" s="42"/>
      <c r="F85" s="220" t="s">
        <v>1782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146</v>
      </c>
      <c r="AU85" s="19" t="s">
        <v>81</v>
      </c>
    </row>
    <row r="86" s="13" customFormat="1">
      <c r="A86" s="13"/>
      <c r="B86" s="224"/>
      <c r="C86" s="225"/>
      <c r="D86" s="226" t="s">
        <v>148</v>
      </c>
      <c r="E86" s="227" t="s">
        <v>19</v>
      </c>
      <c r="F86" s="228" t="s">
        <v>513</v>
      </c>
      <c r="G86" s="225"/>
      <c r="H86" s="227" t="s">
        <v>19</v>
      </c>
      <c r="I86" s="229"/>
      <c r="J86" s="225"/>
      <c r="K86" s="225"/>
      <c r="L86" s="230"/>
      <c r="M86" s="231"/>
      <c r="N86" s="232"/>
      <c r="O86" s="232"/>
      <c r="P86" s="232"/>
      <c r="Q86" s="232"/>
      <c r="R86" s="232"/>
      <c r="S86" s="232"/>
      <c r="T86" s="23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4" t="s">
        <v>148</v>
      </c>
      <c r="AU86" s="234" t="s">
        <v>81</v>
      </c>
      <c r="AV86" s="13" t="s">
        <v>79</v>
      </c>
      <c r="AW86" s="13" t="s">
        <v>33</v>
      </c>
      <c r="AX86" s="13" t="s">
        <v>71</v>
      </c>
      <c r="AY86" s="234" t="s">
        <v>137</v>
      </c>
    </row>
    <row r="87" s="14" customFormat="1">
      <c r="A87" s="14"/>
      <c r="B87" s="235"/>
      <c r="C87" s="236"/>
      <c r="D87" s="226" t="s">
        <v>148</v>
      </c>
      <c r="E87" s="237" t="s">
        <v>19</v>
      </c>
      <c r="F87" s="238" t="s">
        <v>81</v>
      </c>
      <c r="G87" s="236"/>
      <c r="H87" s="239">
        <v>2</v>
      </c>
      <c r="I87" s="240"/>
      <c r="J87" s="236"/>
      <c r="K87" s="236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148</v>
      </c>
      <c r="AU87" s="245" t="s">
        <v>81</v>
      </c>
      <c r="AV87" s="14" t="s">
        <v>81</v>
      </c>
      <c r="AW87" s="14" t="s">
        <v>33</v>
      </c>
      <c r="AX87" s="14" t="s">
        <v>79</v>
      </c>
      <c r="AY87" s="245" t="s">
        <v>137</v>
      </c>
    </row>
    <row r="88" s="2" customFormat="1" ht="16.5" customHeight="1">
      <c r="A88" s="40"/>
      <c r="B88" s="41"/>
      <c r="C88" s="246" t="s">
        <v>81</v>
      </c>
      <c r="D88" s="246" t="s">
        <v>205</v>
      </c>
      <c r="E88" s="247" t="s">
        <v>1783</v>
      </c>
      <c r="F88" s="248" t="s">
        <v>1784</v>
      </c>
      <c r="G88" s="249" t="s">
        <v>318</v>
      </c>
      <c r="H88" s="250">
        <v>2</v>
      </c>
      <c r="I88" s="251"/>
      <c r="J88" s="252">
        <f>ROUND(I88*H88,2)</f>
        <v>0</v>
      </c>
      <c r="K88" s="248" t="s">
        <v>351</v>
      </c>
      <c r="L88" s="253"/>
      <c r="M88" s="254" t="s">
        <v>19</v>
      </c>
      <c r="N88" s="255" t="s">
        <v>42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348</v>
      </c>
      <c r="AT88" s="217" t="s">
        <v>205</v>
      </c>
      <c r="AU88" s="217" t="s">
        <v>81</v>
      </c>
      <c r="AY88" s="19" t="s">
        <v>137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79</v>
      </c>
      <c r="BK88" s="218">
        <f>ROUND(I88*H88,2)</f>
        <v>0</v>
      </c>
      <c r="BL88" s="19" t="s">
        <v>248</v>
      </c>
      <c r="BM88" s="217" t="s">
        <v>1785</v>
      </c>
    </row>
    <row r="89" s="2" customFormat="1" ht="16.5" customHeight="1">
      <c r="A89" s="40"/>
      <c r="B89" s="41"/>
      <c r="C89" s="206" t="s">
        <v>157</v>
      </c>
      <c r="D89" s="206" t="s">
        <v>139</v>
      </c>
      <c r="E89" s="207" t="s">
        <v>1786</v>
      </c>
      <c r="F89" s="208" t="s">
        <v>1787</v>
      </c>
      <c r="G89" s="209" t="s">
        <v>318</v>
      </c>
      <c r="H89" s="210">
        <v>10</v>
      </c>
      <c r="I89" s="211"/>
      <c r="J89" s="212">
        <f>ROUND(I89*H89,2)</f>
        <v>0</v>
      </c>
      <c r="K89" s="208" t="s">
        <v>143</v>
      </c>
      <c r="L89" s="46"/>
      <c r="M89" s="213" t="s">
        <v>19</v>
      </c>
      <c r="N89" s="214" t="s">
        <v>42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248</v>
      </c>
      <c r="AT89" s="217" t="s">
        <v>139</v>
      </c>
      <c r="AU89" s="217" t="s">
        <v>81</v>
      </c>
      <c r="AY89" s="19" t="s">
        <v>137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79</v>
      </c>
      <c r="BK89" s="218">
        <f>ROUND(I89*H89,2)</f>
        <v>0</v>
      </c>
      <c r="BL89" s="19" t="s">
        <v>248</v>
      </c>
      <c r="BM89" s="217" t="s">
        <v>1788</v>
      </c>
    </row>
    <row r="90" s="2" customFormat="1">
      <c r="A90" s="40"/>
      <c r="B90" s="41"/>
      <c r="C90" s="42"/>
      <c r="D90" s="219" t="s">
        <v>146</v>
      </c>
      <c r="E90" s="42"/>
      <c r="F90" s="220" t="s">
        <v>1789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146</v>
      </c>
      <c r="AU90" s="19" t="s">
        <v>81</v>
      </c>
    </row>
    <row r="91" s="13" customFormat="1">
      <c r="A91" s="13"/>
      <c r="B91" s="224"/>
      <c r="C91" s="225"/>
      <c r="D91" s="226" t="s">
        <v>148</v>
      </c>
      <c r="E91" s="227" t="s">
        <v>19</v>
      </c>
      <c r="F91" s="228" t="s">
        <v>513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148</v>
      </c>
      <c r="AU91" s="234" t="s">
        <v>81</v>
      </c>
      <c r="AV91" s="13" t="s">
        <v>79</v>
      </c>
      <c r="AW91" s="13" t="s">
        <v>33</v>
      </c>
      <c r="AX91" s="13" t="s">
        <v>71</v>
      </c>
      <c r="AY91" s="234" t="s">
        <v>137</v>
      </c>
    </row>
    <row r="92" s="14" customFormat="1">
      <c r="A92" s="14"/>
      <c r="B92" s="235"/>
      <c r="C92" s="236"/>
      <c r="D92" s="226" t="s">
        <v>148</v>
      </c>
      <c r="E92" s="237" t="s">
        <v>19</v>
      </c>
      <c r="F92" s="238" t="s">
        <v>198</v>
      </c>
      <c r="G92" s="236"/>
      <c r="H92" s="239">
        <v>10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148</v>
      </c>
      <c r="AU92" s="245" t="s">
        <v>81</v>
      </c>
      <c r="AV92" s="14" t="s">
        <v>81</v>
      </c>
      <c r="AW92" s="14" t="s">
        <v>33</v>
      </c>
      <c r="AX92" s="14" t="s">
        <v>79</v>
      </c>
      <c r="AY92" s="245" t="s">
        <v>137</v>
      </c>
    </row>
    <row r="93" s="2" customFormat="1" ht="16.5" customHeight="1">
      <c r="A93" s="40"/>
      <c r="B93" s="41"/>
      <c r="C93" s="246" t="s">
        <v>144</v>
      </c>
      <c r="D93" s="246" t="s">
        <v>205</v>
      </c>
      <c r="E93" s="247" t="s">
        <v>1790</v>
      </c>
      <c r="F93" s="248" t="s">
        <v>1791</v>
      </c>
      <c r="G93" s="249" t="s">
        <v>318</v>
      </c>
      <c r="H93" s="250">
        <v>10</v>
      </c>
      <c r="I93" s="251"/>
      <c r="J93" s="252">
        <f>ROUND(I93*H93,2)</f>
        <v>0</v>
      </c>
      <c r="K93" s="248" t="s">
        <v>143</v>
      </c>
      <c r="L93" s="253"/>
      <c r="M93" s="254" t="s">
        <v>19</v>
      </c>
      <c r="N93" s="255" t="s">
        <v>42</v>
      </c>
      <c r="O93" s="86"/>
      <c r="P93" s="215">
        <f>O93*H93</f>
        <v>0</v>
      </c>
      <c r="Q93" s="215">
        <v>0.00020000000000000001</v>
      </c>
      <c r="R93" s="215">
        <f>Q93*H93</f>
        <v>0.002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348</v>
      </c>
      <c r="AT93" s="217" t="s">
        <v>205</v>
      </c>
      <c r="AU93" s="217" t="s">
        <v>81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79</v>
      </c>
      <c r="BK93" s="218">
        <f>ROUND(I93*H93,2)</f>
        <v>0</v>
      </c>
      <c r="BL93" s="19" t="s">
        <v>248</v>
      </c>
      <c r="BM93" s="217" t="s">
        <v>1792</v>
      </c>
    </row>
    <row r="94" s="2" customFormat="1" ht="16.5" customHeight="1">
      <c r="A94" s="40"/>
      <c r="B94" s="41"/>
      <c r="C94" s="206" t="s">
        <v>168</v>
      </c>
      <c r="D94" s="206" t="s">
        <v>139</v>
      </c>
      <c r="E94" s="207" t="s">
        <v>1793</v>
      </c>
      <c r="F94" s="208" t="s">
        <v>1794</v>
      </c>
      <c r="G94" s="209" t="s">
        <v>325</v>
      </c>
      <c r="H94" s="210">
        <v>6.9000000000000004</v>
      </c>
      <c r="I94" s="211"/>
      <c r="J94" s="212">
        <f>ROUND(I94*H94,2)</f>
        <v>0</v>
      </c>
      <c r="K94" s="208" t="s">
        <v>143</v>
      </c>
      <c r="L94" s="46"/>
      <c r="M94" s="213" t="s">
        <v>19</v>
      </c>
      <c r="N94" s="214" t="s">
        <v>42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248</v>
      </c>
      <c r="AT94" s="217" t="s">
        <v>139</v>
      </c>
      <c r="AU94" s="217" t="s">
        <v>81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79</v>
      </c>
      <c r="BK94" s="218">
        <f>ROUND(I94*H94,2)</f>
        <v>0</v>
      </c>
      <c r="BL94" s="19" t="s">
        <v>248</v>
      </c>
      <c r="BM94" s="217" t="s">
        <v>1795</v>
      </c>
    </row>
    <row r="95" s="2" customFormat="1">
      <c r="A95" s="40"/>
      <c r="B95" s="41"/>
      <c r="C95" s="42"/>
      <c r="D95" s="219" t="s">
        <v>146</v>
      </c>
      <c r="E95" s="42"/>
      <c r="F95" s="220" t="s">
        <v>1796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146</v>
      </c>
      <c r="AU95" s="19" t="s">
        <v>81</v>
      </c>
    </row>
    <row r="96" s="13" customFormat="1">
      <c r="A96" s="13"/>
      <c r="B96" s="224"/>
      <c r="C96" s="225"/>
      <c r="D96" s="226" t="s">
        <v>148</v>
      </c>
      <c r="E96" s="227" t="s">
        <v>19</v>
      </c>
      <c r="F96" s="228" t="s">
        <v>513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148</v>
      </c>
      <c r="AU96" s="234" t="s">
        <v>81</v>
      </c>
      <c r="AV96" s="13" t="s">
        <v>79</v>
      </c>
      <c r="AW96" s="13" t="s">
        <v>33</v>
      </c>
      <c r="AX96" s="13" t="s">
        <v>71</v>
      </c>
      <c r="AY96" s="234" t="s">
        <v>137</v>
      </c>
    </row>
    <row r="97" s="14" customFormat="1">
      <c r="A97" s="14"/>
      <c r="B97" s="235"/>
      <c r="C97" s="236"/>
      <c r="D97" s="226" t="s">
        <v>148</v>
      </c>
      <c r="E97" s="237" t="s">
        <v>19</v>
      </c>
      <c r="F97" s="238" t="s">
        <v>1797</v>
      </c>
      <c r="G97" s="236"/>
      <c r="H97" s="239">
        <v>6.9000000000000004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148</v>
      </c>
      <c r="AU97" s="245" t="s">
        <v>81</v>
      </c>
      <c r="AV97" s="14" t="s">
        <v>81</v>
      </c>
      <c r="AW97" s="14" t="s">
        <v>33</v>
      </c>
      <c r="AX97" s="14" t="s">
        <v>79</v>
      </c>
      <c r="AY97" s="245" t="s">
        <v>137</v>
      </c>
    </row>
    <row r="98" s="2" customFormat="1" ht="16.5" customHeight="1">
      <c r="A98" s="40"/>
      <c r="B98" s="41"/>
      <c r="C98" s="246" t="s">
        <v>174</v>
      </c>
      <c r="D98" s="246" t="s">
        <v>205</v>
      </c>
      <c r="E98" s="247" t="s">
        <v>1798</v>
      </c>
      <c r="F98" s="248" t="s">
        <v>1799</v>
      </c>
      <c r="G98" s="249" t="s">
        <v>318</v>
      </c>
      <c r="H98" s="250">
        <v>1</v>
      </c>
      <c r="I98" s="251"/>
      <c r="J98" s="252">
        <f>ROUND(I98*H98,2)</f>
        <v>0</v>
      </c>
      <c r="K98" s="248" t="s">
        <v>143</v>
      </c>
      <c r="L98" s="253"/>
      <c r="M98" s="254" t="s">
        <v>19</v>
      </c>
      <c r="N98" s="255" t="s">
        <v>42</v>
      </c>
      <c r="O98" s="86"/>
      <c r="P98" s="215">
        <f>O98*H98</f>
        <v>0</v>
      </c>
      <c r="Q98" s="215">
        <v>0.0050000000000000001</v>
      </c>
      <c r="R98" s="215">
        <f>Q98*H98</f>
        <v>0.0050000000000000001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348</v>
      </c>
      <c r="AT98" s="217" t="s">
        <v>205</v>
      </c>
      <c r="AU98" s="217" t="s">
        <v>81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79</v>
      </c>
      <c r="BK98" s="218">
        <f>ROUND(I98*H98,2)</f>
        <v>0</v>
      </c>
      <c r="BL98" s="19" t="s">
        <v>248</v>
      </c>
      <c r="BM98" s="217" t="s">
        <v>1800</v>
      </c>
    </row>
    <row r="99" s="14" customFormat="1">
      <c r="A99" s="14"/>
      <c r="B99" s="235"/>
      <c r="C99" s="236"/>
      <c r="D99" s="226" t="s">
        <v>148</v>
      </c>
      <c r="E99" s="237" t="s">
        <v>19</v>
      </c>
      <c r="F99" s="238" t="s">
        <v>79</v>
      </c>
      <c r="G99" s="236"/>
      <c r="H99" s="239">
        <v>1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148</v>
      </c>
      <c r="AU99" s="245" t="s">
        <v>81</v>
      </c>
      <c r="AV99" s="14" t="s">
        <v>81</v>
      </c>
      <c r="AW99" s="14" t="s">
        <v>33</v>
      </c>
      <c r="AX99" s="14" t="s">
        <v>79</v>
      </c>
      <c r="AY99" s="245" t="s">
        <v>137</v>
      </c>
    </row>
    <row r="100" s="2" customFormat="1" ht="21.75" customHeight="1">
      <c r="A100" s="40"/>
      <c r="B100" s="41"/>
      <c r="C100" s="206" t="s">
        <v>180</v>
      </c>
      <c r="D100" s="206" t="s">
        <v>139</v>
      </c>
      <c r="E100" s="207" t="s">
        <v>1801</v>
      </c>
      <c r="F100" s="208" t="s">
        <v>1802</v>
      </c>
      <c r="G100" s="209" t="s">
        <v>325</v>
      </c>
      <c r="H100" s="210">
        <v>17.800000000000001</v>
      </c>
      <c r="I100" s="211"/>
      <c r="J100" s="212">
        <f>ROUND(I100*H100,2)</f>
        <v>0</v>
      </c>
      <c r="K100" s="208" t="s">
        <v>143</v>
      </c>
      <c r="L100" s="46"/>
      <c r="M100" s="213" t="s">
        <v>19</v>
      </c>
      <c r="N100" s="214" t="s">
        <v>42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248</v>
      </c>
      <c r="AT100" s="217" t="s">
        <v>139</v>
      </c>
      <c r="AU100" s="217" t="s">
        <v>81</v>
      </c>
      <c r="AY100" s="19" t="s">
        <v>137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79</v>
      </c>
      <c r="BK100" s="218">
        <f>ROUND(I100*H100,2)</f>
        <v>0</v>
      </c>
      <c r="BL100" s="19" t="s">
        <v>248</v>
      </c>
      <c r="BM100" s="217" t="s">
        <v>1803</v>
      </c>
    </row>
    <row r="101" s="2" customFormat="1">
      <c r="A101" s="40"/>
      <c r="B101" s="41"/>
      <c r="C101" s="42"/>
      <c r="D101" s="219" t="s">
        <v>146</v>
      </c>
      <c r="E101" s="42"/>
      <c r="F101" s="220" t="s">
        <v>1804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146</v>
      </c>
      <c r="AU101" s="19" t="s">
        <v>81</v>
      </c>
    </row>
    <row r="102" s="13" customFormat="1">
      <c r="A102" s="13"/>
      <c r="B102" s="224"/>
      <c r="C102" s="225"/>
      <c r="D102" s="226" t="s">
        <v>148</v>
      </c>
      <c r="E102" s="227" t="s">
        <v>19</v>
      </c>
      <c r="F102" s="228" t="s">
        <v>513</v>
      </c>
      <c r="G102" s="225"/>
      <c r="H102" s="227" t="s">
        <v>19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148</v>
      </c>
      <c r="AU102" s="234" t="s">
        <v>81</v>
      </c>
      <c r="AV102" s="13" t="s">
        <v>79</v>
      </c>
      <c r="AW102" s="13" t="s">
        <v>33</v>
      </c>
      <c r="AX102" s="13" t="s">
        <v>71</v>
      </c>
      <c r="AY102" s="234" t="s">
        <v>137</v>
      </c>
    </row>
    <row r="103" s="14" customFormat="1">
      <c r="A103" s="14"/>
      <c r="B103" s="235"/>
      <c r="C103" s="236"/>
      <c r="D103" s="226" t="s">
        <v>148</v>
      </c>
      <c r="E103" s="237" t="s">
        <v>19</v>
      </c>
      <c r="F103" s="238" t="s">
        <v>1805</v>
      </c>
      <c r="G103" s="236"/>
      <c r="H103" s="239">
        <v>17.800000000000001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148</v>
      </c>
      <c r="AU103" s="245" t="s">
        <v>81</v>
      </c>
      <c r="AV103" s="14" t="s">
        <v>81</v>
      </c>
      <c r="AW103" s="14" t="s">
        <v>33</v>
      </c>
      <c r="AX103" s="14" t="s">
        <v>79</v>
      </c>
      <c r="AY103" s="245" t="s">
        <v>137</v>
      </c>
    </row>
    <row r="104" s="2" customFormat="1" ht="16.5" customHeight="1">
      <c r="A104" s="40"/>
      <c r="B104" s="41"/>
      <c r="C104" s="246" t="s">
        <v>186</v>
      </c>
      <c r="D104" s="246" t="s">
        <v>205</v>
      </c>
      <c r="E104" s="247" t="s">
        <v>1806</v>
      </c>
      <c r="F104" s="248" t="s">
        <v>1807</v>
      </c>
      <c r="G104" s="249" t="s">
        <v>318</v>
      </c>
      <c r="H104" s="250">
        <v>2</v>
      </c>
      <c r="I104" s="251"/>
      <c r="J104" s="252">
        <f>ROUND(I104*H104,2)</f>
        <v>0</v>
      </c>
      <c r="K104" s="248" t="s">
        <v>143</v>
      </c>
      <c r="L104" s="253"/>
      <c r="M104" s="254" t="s">
        <v>19</v>
      </c>
      <c r="N104" s="255" t="s">
        <v>42</v>
      </c>
      <c r="O104" s="86"/>
      <c r="P104" s="215">
        <f>O104*H104</f>
        <v>0</v>
      </c>
      <c r="Q104" s="215">
        <v>0.012200000000000001</v>
      </c>
      <c r="R104" s="215">
        <f>Q104*H104</f>
        <v>0.024400000000000002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348</v>
      </c>
      <c r="AT104" s="217" t="s">
        <v>205</v>
      </c>
      <c r="AU104" s="217" t="s">
        <v>81</v>
      </c>
      <c r="AY104" s="19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248</v>
      </c>
      <c r="BM104" s="217" t="s">
        <v>1808</v>
      </c>
    </row>
    <row r="105" s="14" customFormat="1">
      <c r="A105" s="14"/>
      <c r="B105" s="235"/>
      <c r="C105" s="236"/>
      <c r="D105" s="226" t="s">
        <v>148</v>
      </c>
      <c r="E105" s="237" t="s">
        <v>19</v>
      </c>
      <c r="F105" s="238" t="s">
        <v>81</v>
      </c>
      <c r="G105" s="236"/>
      <c r="H105" s="239">
        <v>2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148</v>
      </c>
      <c r="AU105" s="245" t="s">
        <v>81</v>
      </c>
      <c r="AV105" s="14" t="s">
        <v>81</v>
      </c>
      <c r="AW105" s="14" t="s">
        <v>33</v>
      </c>
      <c r="AX105" s="14" t="s">
        <v>79</v>
      </c>
      <c r="AY105" s="245" t="s">
        <v>137</v>
      </c>
    </row>
    <row r="106" s="2" customFormat="1" ht="24.15" customHeight="1">
      <c r="A106" s="40"/>
      <c r="B106" s="41"/>
      <c r="C106" s="206" t="s">
        <v>191</v>
      </c>
      <c r="D106" s="206" t="s">
        <v>139</v>
      </c>
      <c r="E106" s="207" t="s">
        <v>1809</v>
      </c>
      <c r="F106" s="208" t="s">
        <v>1810</v>
      </c>
      <c r="G106" s="209" t="s">
        <v>325</v>
      </c>
      <c r="H106" s="210">
        <v>6.9000000000000004</v>
      </c>
      <c r="I106" s="211"/>
      <c r="J106" s="212">
        <f>ROUND(I106*H106,2)</f>
        <v>0</v>
      </c>
      <c r="K106" s="208" t="s">
        <v>143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0.00058</v>
      </c>
      <c r="R106" s="215">
        <f>Q106*H106</f>
        <v>0.0040020000000000003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248</v>
      </c>
      <c r="AT106" s="217" t="s">
        <v>139</v>
      </c>
      <c r="AU106" s="217" t="s">
        <v>81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79</v>
      </c>
      <c r="BK106" s="218">
        <f>ROUND(I106*H106,2)</f>
        <v>0</v>
      </c>
      <c r="BL106" s="19" t="s">
        <v>248</v>
      </c>
      <c r="BM106" s="217" t="s">
        <v>1811</v>
      </c>
    </row>
    <row r="107" s="2" customFormat="1">
      <c r="A107" s="40"/>
      <c r="B107" s="41"/>
      <c r="C107" s="42"/>
      <c r="D107" s="219" t="s">
        <v>146</v>
      </c>
      <c r="E107" s="42"/>
      <c r="F107" s="220" t="s">
        <v>1812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146</v>
      </c>
      <c r="AU107" s="19" t="s">
        <v>81</v>
      </c>
    </row>
    <row r="108" s="13" customFormat="1">
      <c r="A108" s="13"/>
      <c r="B108" s="224"/>
      <c r="C108" s="225"/>
      <c r="D108" s="226" t="s">
        <v>148</v>
      </c>
      <c r="E108" s="227" t="s">
        <v>19</v>
      </c>
      <c r="F108" s="228" t="s">
        <v>513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148</v>
      </c>
      <c r="AU108" s="234" t="s">
        <v>81</v>
      </c>
      <c r="AV108" s="13" t="s">
        <v>79</v>
      </c>
      <c r="AW108" s="13" t="s">
        <v>33</v>
      </c>
      <c r="AX108" s="13" t="s">
        <v>71</v>
      </c>
      <c r="AY108" s="234" t="s">
        <v>137</v>
      </c>
    </row>
    <row r="109" s="14" customFormat="1">
      <c r="A109" s="14"/>
      <c r="B109" s="235"/>
      <c r="C109" s="236"/>
      <c r="D109" s="226" t="s">
        <v>148</v>
      </c>
      <c r="E109" s="237" t="s">
        <v>19</v>
      </c>
      <c r="F109" s="238" t="s">
        <v>1797</v>
      </c>
      <c r="G109" s="236"/>
      <c r="H109" s="239">
        <v>6.9000000000000004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148</v>
      </c>
      <c r="AU109" s="245" t="s">
        <v>81</v>
      </c>
      <c r="AV109" s="14" t="s">
        <v>81</v>
      </c>
      <c r="AW109" s="14" t="s">
        <v>33</v>
      </c>
      <c r="AX109" s="14" t="s">
        <v>79</v>
      </c>
      <c r="AY109" s="245" t="s">
        <v>137</v>
      </c>
    </row>
    <row r="110" s="2" customFormat="1" ht="24.15" customHeight="1">
      <c r="A110" s="40"/>
      <c r="B110" s="41"/>
      <c r="C110" s="206" t="s">
        <v>198</v>
      </c>
      <c r="D110" s="206" t="s">
        <v>139</v>
      </c>
      <c r="E110" s="207" t="s">
        <v>1813</v>
      </c>
      <c r="F110" s="208" t="s">
        <v>1814</v>
      </c>
      <c r="G110" s="209" t="s">
        <v>325</v>
      </c>
      <c r="H110" s="210">
        <v>17.800000000000001</v>
      </c>
      <c r="I110" s="211"/>
      <c r="J110" s="212">
        <f>ROUND(I110*H110,2)</f>
        <v>0</v>
      </c>
      <c r="K110" s="208" t="s">
        <v>143</v>
      </c>
      <c r="L110" s="46"/>
      <c r="M110" s="213" t="s">
        <v>19</v>
      </c>
      <c r="N110" s="214" t="s">
        <v>42</v>
      </c>
      <c r="O110" s="86"/>
      <c r="P110" s="215">
        <f>O110*H110</f>
        <v>0</v>
      </c>
      <c r="Q110" s="215">
        <v>0.00069999999999999999</v>
      </c>
      <c r="R110" s="215">
        <f>Q110*H110</f>
        <v>0.012460000000000001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248</v>
      </c>
      <c r="AT110" s="217" t="s">
        <v>139</v>
      </c>
      <c r="AU110" s="217" t="s">
        <v>81</v>
      </c>
      <c r="AY110" s="19" t="s">
        <v>137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79</v>
      </c>
      <c r="BK110" s="218">
        <f>ROUND(I110*H110,2)</f>
        <v>0</v>
      </c>
      <c r="BL110" s="19" t="s">
        <v>248</v>
      </c>
      <c r="BM110" s="217" t="s">
        <v>1815</v>
      </c>
    </row>
    <row r="111" s="2" customFormat="1">
      <c r="A111" s="40"/>
      <c r="B111" s="41"/>
      <c r="C111" s="42"/>
      <c r="D111" s="219" t="s">
        <v>146</v>
      </c>
      <c r="E111" s="42"/>
      <c r="F111" s="220" t="s">
        <v>1816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146</v>
      </c>
      <c r="AU111" s="19" t="s">
        <v>81</v>
      </c>
    </row>
    <row r="112" s="13" customFormat="1">
      <c r="A112" s="13"/>
      <c r="B112" s="224"/>
      <c r="C112" s="225"/>
      <c r="D112" s="226" t="s">
        <v>148</v>
      </c>
      <c r="E112" s="227" t="s">
        <v>19</v>
      </c>
      <c r="F112" s="228" t="s">
        <v>513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148</v>
      </c>
      <c r="AU112" s="234" t="s">
        <v>81</v>
      </c>
      <c r="AV112" s="13" t="s">
        <v>79</v>
      </c>
      <c r="AW112" s="13" t="s">
        <v>33</v>
      </c>
      <c r="AX112" s="13" t="s">
        <v>71</v>
      </c>
      <c r="AY112" s="234" t="s">
        <v>137</v>
      </c>
    </row>
    <row r="113" s="14" customFormat="1">
      <c r="A113" s="14"/>
      <c r="B113" s="235"/>
      <c r="C113" s="236"/>
      <c r="D113" s="226" t="s">
        <v>148</v>
      </c>
      <c r="E113" s="237" t="s">
        <v>19</v>
      </c>
      <c r="F113" s="238" t="s">
        <v>1805</v>
      </c>
      <c r="G113" s="236"/>
      <c r="H113" s="239">
        <v>17.800000000000001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148</v>
      </c>
      <c r="AU113" s="245" t="s">
        <v>81</v>
      </c>
      <c r="AV113" s="14" t="s">
        <v>81</v>
      </c>
      <c r="AW113" s="14" t="s">
        <v>33</v>
      </c>
      <c r="AX113" s="14" t="s">
        <v>79</v>
      </c>
      <c r="AY113" s="245" t="s">
        <v>137</v>
      </c>
    </row>
    <row r="114" s="2" customFormat="1" ht="62.7" customHeight="1">
      <c r="A114" s="40"/>
      <c r="B114" s="41"/>
      <c r="C114" s="206" t="s">
        <v>204</v>
      </c>
      <c r="D114" s="206" t="s">
        <v>139</v>
      </c>
      <c r="E114" s="207" t="s">
        <v>1817</v>
      </c>
      <c r="F114" s="208" t="s">
        <v>1818</v>
      </c>
      <c r="G114" s="209" t="s">
        <v>318</v>
      </c>
      <c r="H114" s="210">
        <v>2</v>
      </c>
      <c r="I114" s="211"/>
      <c r="J114" s="212">
        <f>ROUND(I114*H114,2)</f>
        <v>0</v>
      </c>
      <c r="K114" s="208" t="s">
        <v>351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0.0050000000000000001</v>
      </c>
      <c r="R114" s="215">
        <f>Q114*H114</f>
        <v>0.01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248</v>
      </c>
      <c r="AT114" s="217" t="s">
        <v>139</v>
      </c>
      <c r="AU114" s="217" t="s">
        <v>81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248</v>
      </c>
      <c r="BM114" s="217" t="s">
        <v>1819</v>
      </c>
    </row>
    <row r="115" s="13" customFormat="1">
      <c r="A115" s="13"/>
      <c r="B115" s="224"/>
      <c r="C115" s="225"/>
      <c r="D115" s="226" t="s">
        <v>148</v>
      </c>
      <c r="E115" s="227" t="s">
        <v>19</v>
      </c>
      <c r="F115" s="228" t="s">
        <v>513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148</v>
      </c>
      <c r="AU115" s="234" t="s">
        <v>81</v>
      </c>
      <c r="AV115" s="13" t="s">
        <v>79</v>
      </c>
      <c r="AW115" s="13" t="s">
        <v>33</v>
      </c>
      <c r="AX115" s="13" t="s">
        <v>71</v>
      </c>
      <c r="AY115" s="234" t="s">
        <v>137</v>
      </c>
    </row>
    <row r="116" s="14" customFormat="1">
      <c r="A116" s="14"/>
      <c r="B116" s="235"/>
      <c r="C116" s="236"/>
      <c r="D116" s="226" t="s">
        <v>148</v>
      </c>
      <c r="E116" s="237" t="s">
        <v>19</v>
      </c>
      <c r="F116" s="238" t="s">
        <v>81</v>
      </c>
      <c r="G116" s="236"/>
      <c r="H116" s="239">
        <v>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148</v>
      </c>
      <c r="AU116" s="245" t="s">
        <v>81</v>
      </c>
      <c r="AV116" s="14" t="s">
        <v>81</v>
      </c>
      <c r="AW116" s="14" t="s">
        <v>33</v>
      </c>
      <c r="AX116" s="14" t="s">
        <v>79</v>
      </c>
      <c r="AY116" s="245" t="s">
        <v>137</v>
      </c>
    </row>
    <row r="117" s="2" customFormat="1" ht="21.75" customHeight="1">
      <c r="A117" s="40"/>
      <c r="B117" s="41"/>
      <c r="C117" s="206" t="s">
        <v>8</v>
      </c>
      <c r="D117" s="206" t="s">
        <v>139</v>
      </c>
      <c r="E117" s="207" t="s">
        <v>1820</v>
      </c>
      <c r="F117" s="208" t="s">
        <v>1821</v>
      </c>
      <c r="G117" s="209" t="s">
        <v>318</v>
      </c>
      <c r="H117" s="210">
        <v>2</v>
      </c>
      <c r="I117" s="211"/>
      <c r="J117" s="212">
        <f>ROUND(I117*H117,2)</f>
        <v>0</v>
      </c>
      <c r="K117" s="208" t="s">
        <v>143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4.0000000000000003E-05</v>
      </c>
      <c r="R117" s="215">
        <f>Q117*H117</f>
        <v>8.0000000000000007E-05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248</v>
      </c>
      <c r="AT117" s="217" t="s">
        <v>139</v>
      </c>
      <c r="AU117" s="217" t="s">
        <v>81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248</v>
      </c>
      <c r="BM117" s="217" t="s">
        <v>1822</v>
      </c>
    </row>
    <row r="118" s="2" customFormat="1">
      <c r="A118" s="40"/>
      <c r="B118" s="41"/>
      <c r="C118" s="42"/>
      <c r="D118" s="219" t="s">
        <v>146</v>
      </c>
      <c r="E118" s="42"/>
      <c r="F118" s="220" t="s">
        <v>1823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146</v>
      </c>
      <c r="AU118" s="19" t="s">
        <v>81</v>
      </c>
    </row>
    <row r="119" s="14" customFormat="1">
      <c r="A119" s="14"/>
      <c r="B119" s="235"/>
      <c r="C119" s="236"/>
      <c r="D119" s="226" t="s">
        <v>148</v>
      </c>
      <c r="E119" s="237" t="s">
        <v>19</v>
      </c>
      <c r="F119" s="238" t="s">
        <v>81</v>
      </c>
      <c r="G119" s="236"/>
      <c r="H119" s="239">
        <v>2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148</v>
      </c>
      <c r="AU119" s="245" t="s">
        <v>81</v>
      </c>
      <c r="AV119" s="14" t="s">
        <v>81</v>
      </c>
      <c r="AW119" s="14" t="s">
        <v>33</v>
      </c>
      <c r="AX119" s="14" t="s">
        <v>79</v>
      </c>
      <c r="AY119" s="245" t="s">
        <v>137</v>
      </c>
    </row>
    <row r="120" s="2" customFormat="1" ht="16.5" customHeight="1">
      <c r="A120" s="40"/>
      <c r="B120" s="41"/>
      <c r="C120" s="246" t="s">
        <v>221</v>
      </c>
      <c r="D120" s="246" t="s">
        <v>205</v>
      </c>
      <c r="E120" s="247" t="s">
        <v>1824</v>
      </c>
      <c r="F120" s="248" t="s">
        <v>1825</v>
      </c>
      <c r="G120" s="249" t="s">
        <v>318</v>
      </c>
      <c r="H120" s="250">
        <v>2</v>
      </c>
      <c r="I120" s="251"/>
      <c r="J120" s="252">
        <f>ROUND(I120*H120,2)</f>
        <v>0</v>
      </c>
      <c r="K120" s="248" t="s">
        <v>143</v>
      </c>
      <c r="L120" s="253"/>
      <c r="M120" s="254" t="s">
        <v>19</v>
      </c>
      <c r="N120" s="255" t="s">
        <v>42</v>
      </c>
      <c r="O120" s="86"/>
      <c r="P120" s="215">
        <f>O120*H120</f>
        <v>0</v>
      </c>
      <c r="Q120" s="215">
        <v>0.0054000000000000003</v>
      </c>
      <c r="R120" s="215">
        <f>Q120*H120</f>
        <v>0.010800000000000001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348</v>
      </c>
      <c r="AT120" s="217" t="s">
        <v>205</v>
      </c>
      <c r="AU120" s="217" t="s">
        <v>81</v>
      </c>
      <c r="AY120" s="19" t="s">
        <v>137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248</v>
      </c>
      <c r="BM120" s="217" t="s">
        <v>1826</v>
      </c>
    </row>
    <row r="121" s="2" customFormat="1" ht="24.15" customHeight="1">
      <c r="A121" s="40"/>
      <c r="B121" s="41"/>
      <c r="C121" s="206" t="s">
        <v>228</v>
      </c>
      <c r="D121" s="206" t="s">
        <v>139</v>
      </c>
      <c r="E121" s="207" t="s">
        <v>1827</v>
      </c>
      <c r="F121" s="208" t="s">
        <v>1828</v>
      </c>
      <c r="G121" s="209" t="s">
        <v>194</v>
      </c>
      <c r="H121" s="210">
        <v>0.069000000000000006</v>
      </c>
      <c r="I121" s="211"/>
      <c r="J121" s="212">
        <f>ROUND(I121*H121,2)</f>
        <v>0</v>
      </c>
      <c r="K121" s="208" t="s">
        <v>143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248</v>
      </c>
      <c r="AT121" s="217" t="s">
        <v>139</v>
      </c>
      <c r="AU121" s="217" t="s">
        <v>81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248</v>
      </c>
      <c r="BM121" s="217" t="s">
        <v>1829</v>
      </c>
    </row>
    <row r="122" s="2" customFormat="1">
      <c r="A122" s="40"/>
      <c r="B122" s="41"/>
      <c r="C122" s="42"/>
      <c r="D122" s="219" t="s">
        <v>146</v>
      </c>
      <c r="E122" s="42"/>
      <c r="F122" s="220" t="s">
        <v>1830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146</v>
      </c>
      <c r="AU122" s="19" t="s">
        <v>81</v>
      </c>
    </row>
    <row r="123" s="2" customFormat="1" ht="37.8" customHeight="1">
      <c r="A123" s="40"/>
      <c r="B123" s="41"/>
      <c r="C123" s="206" t="s">
        <v>242</v>
      </c>
      <c r="D123" s="206" t="s">
        <v>139</v>
      </c>
      <c r="E123" s="207" t="s">
        <v>1831</v>
      </c>
      <c r="F123" s="208" t="s">
        <v>1832</v>
      </c>
      <c r="G123" s="209" t="s">
        <v>194</v>
      </c>
      <c r="H123" s="210">
        <v>0.069000000000000006</v>
      </c>
      <c r="I123" s="211"/>
      <c r="J123" s="212">
        <f>ROUND(I123*H123,2)</f>
        <v>0</v>
      </c>
      <c r="K123" s="208" t="s">
        <v>143</v>
      </c>
      <c r="L123" s="46"/>
      <c r="M123" s="213" t="s">
        <v>19</v>
      </c>
      <c r="N123" s="214" t="s">
        <v>42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248</v>
      </c>
      <c r="AT123" s="217" t="s">
        <v>139</v>
      </c>
      <c r="AU123" s="217" t="s">
        <v>81</v>
      </c>
      <c r="AY123" s="19" t="s">
        <v>137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248</v>
      </c>
      <c r="BM123" s="217" t="s">
        <v>1833</v>
      </c>
    </row>
    <row r="124" s="2" customFormat="1">
      <c r="A124" s="40"/>
      <c r="B124" s="41"/>
      <c r="C124" s="42"/>
      <c r="D124" s="219" t="s">
        <v>146</v>
      </c>
      <c r="E124" s="42"/>
      <c r="F124" s="220" t="s">
        <v>1834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146</v>
      </c>
      <c r="AU124" s="19" t="s">
        <v>81</v>
      </c>
    </row>
    <row r="125" s="2" customFormat="1" ht="37.8" customHeight="1">
      <c r="A125" s="40"/>
      <c r="B125" s="41"/>
      <c r="C125" s="206" t="s">
        <v>248</v>
      </c>
      <c r="D125" s="206" t="s">
        <v>139</v>
      </c>
      <c r="E125" s="207" t="s">
        <v>1835</v>
      </c>
      <c r="F125" s="208" t="s">
        <v>1836</v>
      </c>
      <c r="G125" s="209" t="s">
        <v>194</v>
      </c>
      <c r="H125" s="210">
        <v>1.3799999999999999</v>
      </c>
      <c r="I125" s="211"/>
      <c r="J125" s="212">
        <f>ROUND(I125*H125,2)</f>
        <v>0</v>
      </c>
      <c r="K125" s="208" t="s">
        <v>143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248</v>
      </c>
      <c r="AT125" s="217" t="s">
        <v>139</v>
      </c>
      <c r="AU125" s="217" t="s">
        <v>81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248</v>
      </c>
      <c r="BM125" s="217" t="s">
        <v>1837</v>
      </c>
    </row>
    <row r="126" s="2" customFormat="1">
      <c r="A126" s="40"/>
      <c r="B126" s="41"/>
      <c r="C126" s="42"/>
      <c r="D126" s="219" t="s">
        <v>146</v>
      </c>
      <c r="E126" s="42"/>
      <c r="F126" s="220" t="s">
        <v>1838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146</v>
      </c>
      <c r="AU126" s="19" t="s">
        <v>81</v>
      </c>
    </row>
    <row r="127" s="14" customFormat="1">
      <c r="A127" s="14"/>
      <c r="B127" s="235"/>
      <c r="C127" s="236"/>
      <c r="D127" s="226" t="s">
        <v>148</v>
      </c>
      <c r="E127" s="236"/>
      <c r="F127" s="238" t="s">
        <v>1839</v>
      </c>
      <c r="G127" s="236"/>
      <c r="H127" s="239">
        <v>1.3799999999999999</v>
      </c>
      <c r="I127" s="240"/>
      <c r="J127" s="236"/>
      <c r="K127" s="236"/>
      <c r="L127" s="241"/>
      <c r="M127" s="267"/>
      <c r="N127" s="268"/>
      <c r="O127" s="268"/>
      <c r="P127" s="268"/>
      <c r="Q127" s="268"/>
      <c r="R127" s="268"/>
      <c r="S127" s="268"/>
      <c r="T127" s="26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148</v>
      </c>
      <c r="AU127" s="245" t="s">
        <v>81</v>
      </c>
      <c r="AV127" s="14" t="s">
        <v>81</v>
      </c>
      <c r="AW127" s="14" t="s">
        <v>4</v>
      </c>
      <c r="AX127" s="14" t="s">
        <v>79</v>
      </c>
      <c r="AY127" s="245" t="s">
        <v>137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JGla5K21QD5zMBqIIxha/r3Ue97BpOFhrAPE9nsi5k4oOmXfgiIET3zyXAi+ZZw1wINfDSMyY1Nyt5S4czHX1g==" hashValue="zB3x/G0q8N6omzq/Ee/psvWwMyFmWxFqqMqAIO1lRgRKkjWON3U1hoZJhxbMkZ8O3JTzWL0uTgmNk6IibeIkew==" algorithmName="SHA-512" password="CC35"/>
  <autoFilter ref="C80:K12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4_01/751111271"/>
    <hyperlink ref="F90" r:id="rId2" display="https://podminky.urs.cz/item/CS_URS_2024_01/751322011"/>
    <hyperlink ref="F95" r:id="rId3" display="https://podminky.urs.cz/item/CS_URS_2024_01/751537011"/>
    <hyperlink ref="F101" r:id="rId4" display="https://podminky.urs.cz/item/CS_URS_2024_01/751537012"/>
    <hyperlink ref="F107" r:id="rId5" display="https://podminky.urs.cz/item/CS_URS_2024_01/751572031"/>
    <hyperlink ref="F111" r:id="rId6" display="https://podminky.urs.cz/item/CS_URS_2024_01/751572032"/>
    <hyperlink ref="F118" r:id="rId7" display="https://podminky.urs.cz/item/CS_URS_2024_01/763171213"/>
    <hyperlink ref="F122" r:id="rId8" display="https://podminky.urs.cz/item/CS_URS_2024_01/998751101"/>
    <hyperlink ref="F124" r:id="rId9" display="https://podminky.urs.cz/item/CS_URS_2024_01/998751192"/>
    <hyperlink ref="F126" r:id="rId10" display="https://podminky.urs.cz/item/CS_URS_2024_01/99875119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se změnou užívání, Edisonova 793/84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1840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ROUND((SUM(BE86:BE129)),  2)</f>
        <v>0</v>
      </c>
      <c r="G33" s="40"/>
      <c r="H33" s="40"/>
      <c r="I33" s="150">
        <v>0.20999999999999999</v>
      </c>
      <c r="J33" s="149">
        <f>ROUND(((SUM(BE86:BE129))*I33),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ROUND((SUM(BF86:BF129)),  2)</f>
        <v>0</v>
      </c>
      <c r="G34" s="40"/>
      <c r="H34" s="40"/>
      <c r="I34" s="150">
        <v>0.12</v>
      </c>
      <c r="J34" s="149">
        <f>ROUND(((SUM(BF86:BF129))*I34),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ROUND((SUM(BG86:BG129)),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ROUND((SUM(BH86:BH129)),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ROUND((SUM(BI86:BI129)),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se změnou užívání, Edisonova 793/84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07 -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Ostrava Hrabůvka</v>
      </c>
      <c r="G52" s="42"/>
      <c r="H52" s="42"/>
      <c r="I52" s="34" t="s">
        <v>23</v>
      </c>
      <c r="J52" s="74" t="str">
        <f>IF(J12="","",J12)</f>
        <v>13. 2. 2024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Úřad městského obvodu Ostrava Jih</v>
      </c>
      <c r="G54" s="42"/>
      <c r="H54" s="42"/>
      <c r="I54" s="34" t="s">
        <v>31</v>
      </c>
      <c r="J54" s="38" t="str">
        <f>E21</f>
        <v>Ing. Petr Fraš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7"/>
      <c r="C60" s="168"/>
      <c r="D60" s="169" t="s">
        <v>1841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1842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1843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1844</v>
      </c>
      <c r="E63" s="176"/>
      <c r="F63" s="176"/>
      <c r="G63" s="176"/>
      <c r="H63" s="176"/>
      <c r="I63" s="176"/>
      <c r="J63" s="177">
        <f>J102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1845</v>
      </c>
      <c r="E64" s="176"/>
      <c r="F64" s="176"/>
      <c r="G64" s="176"/>
      <c r="H64" s="176"/>
      <c r="I64" s="176"/>
      <c r="J64" s="177">
        <f>J111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1846</v>
      </c>
      <c r="E65" s="176"/>
      <c r="F65" s="176"/>
      <c r="G65" s="176"/>
      <c r="H65" s="176"/>
      <c r="I65" s="176"/>
      <c r="J65" s="177">
        <f>J120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1847</v>
      </c>
      <c r="E66" s="176"/>
      <c r="F66" s="176"/>
      <c r="G66" s="176"/>
      <c r="H66" s="176"/>
      <c r="I66" s="176"/>
      <c r="J66" s="177">
        <f>J125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Stavební úpravy se změnou užívání, Edisonova 793/84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07 - VRN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Ostrava Hrabůvka</v>
      </c>
      <c r="G80" s="42"/>
      <c r="H80" s="42"/>
      <c r="I80" s="34" t="s">
        <v>23</v>
      </c>
      <c r="J80" s="74" t="str">
        <f>IF(J12="","",J12)</f>
        <v>13. 2. 2024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Úřad městského obvodu Ostrava Jih</v>
      </c>
      <c r="G82" s="42"/>
      <c r="H82" s="42"/>
      <c r="I82" s="34" t="s">
        <v>31</v>
      </c>
      <c r="J82" s="38" t="str">
        <f>E21</f>
        <v>Ing. Petr Fraš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Ing. Petr Fraš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123</v>
      </c>
      <c r="D85" s="182" t="s">
        <v>56</v>
      </c>
      <c r="E85" s="182" t="s">
        <v>52</v>
      </c>
      <c r="F85" s="182" t="s">
        <v>53</v>
      </c>
      <c r="G85" s="182" t="s">
        <v>124</v>
      </c>
      <c r="H85" s="182" t="s">
        <v>125</v>
      </c>
      <c r="I85" s="182" t="s">
        <v>126</v>
      </c>
      <c r="J85" s="182" t="s">
        <v>105</v>
      </c>
      <c r="K85" s="183" t="s">
        <v>127</v>
      </c>
      <c r="L85" s="184"/>
      <c r="M85" s="94" t="s">
        <v>19</v>
      </c>
      <c r="N85" s="95" t="s">
        <v>41</v>
      </c>
      <c r="O85" s="95" t="s">
        <v>128</v>
      </c>
      <c r="P85" s="95" t="s">
        <v>129</v>
      </c>
      <c r="Q85" s="95" t="s">
        <v>130</v>
      </c>
      <c r="R85" s="95" t="s">
        <v>131</v>
      </c>
      <c r="S85" s="95" t="s">
        <v>132</v>
      </c>
      <c r="T85" s="96" t="s">
        <v>133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134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70</v>
      </c>
      <c r="AU86" s="19" t="s">
        <v>106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70</v>
      </c>
      <c r="E87" s="193" t="s">
        <v>98</v>
      </c>
      <c r="F87" s="193" t="s">
        <v>98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P88+P97+P102+P111+P120+P125</f>
        <v>0</v>
      </c>
      <c r="Q87" s="198"/>
      <c r="R87" s="199">
        <f>R88+R97+R102+R111+R120+R125</f>
        <v>0</v>
      </c>
      <c r="S87" s="198"/>
      <c r="T87" s="200">
        <f>T88+T97+T102+T111+T120+T125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168</v>
      </c>
      <c r="AT87" s="202" t="s">
        <v>70</v>
      </c>
      <c r="AU87" s="202" t="s">
        <v>71</v>
      </c>
      <c r="AY87" s="201" t="s">
        <v>137</v>
      </c>
      <c r="BK87" s="203">
        <f>BK88+BK97+BK102+BK111+BK120+BK125</f>
        <v>0</v>
      </c>
    </row>
    <row r="88" s="12" customFormat="1" ht="22.8" customHeight="1">
      <c r="A88" s="12"/>
      <c r="B88" s="190"/>
      <c r="C88" s="191"/>
      <c r="D88" s="192" t="s">
        <v>70</v>
      </c>
      <c r="E88" s="204" t="s">
        <v>1848</v>
      </c>
      <c r="F88" s="204" t="s">
        <v>1849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SUM(P89:P96)</f>
        <v>0</v>
      </c>
      <c r="Q88" s="198"/>
      <c r="R88" s="199">
        <f>SUM(R89:R96)</f>
        <v>0</v>
      </c>
      <c r="S88" s="198"/>
      <c r="T88" s="200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168</v>
      </c>
      <c r="AT88" s="202" t="s">
        <v>70</v>
      </c>
      <c r="AU88" s="202" t="s">
        <v>79</v>
      </c>
      <c r="AY88" s="201" t="s">
        <v>137</v>
      </c>
      <c r="BK88" s="203">
        <f>SUM(BK89:BK96)</f>
        <v>0</v>
      </c>
    </row>
    <row r="89" s="2" customFormat="1" ht="16.5" customHeight="1">
      <c r="A89" s="40"/>
      <c r="B89" s="41"/>
      <c r="C89" s="206" t="s">
        <v>79</v>
      </c>
      <c r="D89" s="206" t="s">
        <v>139</v>
      </c>
      <c r="E89" s="207" t="s">
        <v>1850</v>
      </c>
      <c r="F89" s="208" t="s">
        <v>1851</v>
      </c>
      <c r="G89" s="209" t="s">
        <v>1852</v>
      </c>
      <c r="H89" s="210">
        <v>1</v>
      </c>
      <c r="I89" s="211"/>
      <c r="J89" s="212">
        <f>ROUND(I89*H89,2)</f>
        <v>0</v>
      </c>
      <c r="K89" s="208" t="s">
        <v>143</v>
      </c>
      <c r="L89" s="46"/>
      <c r="M89" s="213" t="s">
        <v>19</v>
      </c>
      <c r="N89" s="214" t="s">
        <v>42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1853</v>
      </c>
      <c r="AT89" s="217" t="s">
        <v>139</v>
      </c>
      <c r="AU89" s="217" t="s">
        <v>81</v>
      </c>
      <c r="AY89" s="19" t="s">
        <v>137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79</v>
      </c>
      <c r="BK89" s="218">
        <f>ROUND(I89*H89,2)</f>
        <v>0</v>
      </c>
      <c r="BL89" s="19" t="s">
        <v>1853</v>
      </c>
      <c r="BM89" s="217" t="s">
        <v>1854</v>
      </c>
    </row>
    <row r="90" s="2" customFormat="1">
      <c r="A90" s="40"/>
      <c r="B90" s="41"/>
      <c r="C90" s="42"/>
      <c r="D90" s="219" t="s">
        <v>146</v>
      </c>
      <c r="E90" s="42"/>
      <c r="F90" s="220" t="s">
        <v>1855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146</v>
      </c>
      <c r="AU90" s="19" t="s">
        <v>81</v>
      </c>
    </row>
    <row r="91" s="2" customFormat="1">
      <c r="A91" s="40"/>
      <c r="B91" s="41"/>
      <c r="C91" s="42"/>
      <c r="D91" s="226" t="s">
        <v>1856</v>
      </c>
      <c r="E91" s="42"/>
      <c r="F91" s="275" t="s">
        <v>1857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1856</v>
      </c>
      <c r="AU91" s="19" t="s">
        <v>81</v>
      </c>
    </row>
    <row r="92" s="14" customFormat="1">
      <c r="A92" s="14"/>
      <c r="B92" s="235"/>
      <c r="C92" s="236"/>
      <c r="D92" s="226" t="s">
        <v>148</v>
      </c>
      <c r="E92" s="237" t="s">
        <v>19</v>
      </c>
      <c r="F92" s="238" t="s">
        <v>79</v>
      </c>
      <c r="G92" s="236"/>
      <c r="H92" s="239">
        <v>1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148</v>
      </c>
      <c r="AU92" s="245" t="s">
        <v>81</v>
      </c>
      <c r="AV92" s="14" t="s">
        <v>81</v>
      </c>
      <c r="AW92" s="14" t="s">
        <v>33</v>
      </c>
      <c r="AX92" s="14" t="s">
        <v>79</v>
      </c>
      <c r="AY92" s="245" t="s">
        <v>137</v>
      </c>
    </row>
    <row r="93" s="2" customFormat="1" ht="16.5" customHeight="1">
      <c r="A93" s="40"/>
      <c r="B93" s="41"/>
      <c r="C93" s="206" t="s">
        <v>81</v>
      </c>
      <c r="D93" s="206" t="s">
        <v>139</v>
      </c>
      <c r="E93" s="207" t="s">
        <v>1858</v>
      </c>
      <c r="F93" s="208" t="s">
        <v>1859</v>
      </c>
      <c r="G93" s="209" t="s">
        <v>1852</v>
      </c>
      <c r="H93" s="210">
        <v>1</v>
      </c>
      <c r="I93" s="211"/>
      <c r="J93" s="212">
        <f>ROUND(I93*H93,2)</f>
        <v>0</v>
      </c>
      <c r="K93" s="208" t="s">
        <v>143</v>
      </c>
      <c r="L93" s="46"/>
      <c r="M93" s="213" t="s">
        <v>19</v>
      </c>
      <c r="N93" s="214" t="s">
        <v>42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1853</v>
      </c>
      <c r="AT93" s="217" t="s">
        <v>139</v>
      </c>
      <c r="AU93" s="217" t="s">
        <v>81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79</v>
      </c>
      <c r="BK93" s="218">
        <f>ROUND(I93*H93,2)</f>
        <v>0</v>
      </c>
      <c r="BL93" s="19" t="s">
        <v>1853</v>
      </c>
      <c r="BM93" s="217" t="s">
        <v>1860</v>
      </c>
    </row>
    <row r="94" s="2" customFormat="1">
      <c r="A94" s="40"/>
      <c r="B94" s="41"/>
      <c r="C94" s="42"/>
      <c r="D94" s="219" t="s">
        <v>146</v>
      </c>
      <c r="E94" s="42"/>
      <c r="F94" s="220" t="s">
        <v>1861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146</v>
      </c>
      <c r="AU94" s="19" t="s">
        <v>81</v>
      </c>
    </row>
    <row r="95" s="2" customFormat="1">
      <c r="A95" s="40"/>
      <c r="B95" s="41"/>
      <c r="C95" s="42"/>
      <c r="D95" s="226" t="s">
        <v>1856</v>
      </c>
      <c r="E95" s="42"/>
      <c r="F95" s="275" t="s">
        <v>1862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1856</v>
      </c>
      <c r="AU95" s="19" t="s">
        <v>81</v>
      </c>
    </row>
    <row r="96" s="14" customFormat="1">
      <c r="A96" s="14"/>
      <c r="B96" s="235"/>
      <c r="C96" s="236"/>
      <c r="D96" s="226" t="s">
        <v>148</v>
      </c>
      <c r="E96" s="237" t="s">
        <v>19</v>
      </c>
      <c r="F96" s="238" t="s">
        <v>79</v>
      </c>
      <c r="G96" s="236"/>
      <c r="H96" s="239">
        <v>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148</v>
      </c>
      <c r="AU96" s="245" t="s">
        <v>81</v>
      </c>
      <c r="AV96" s="14" t="s">
        <v>81</v>
      </c>
      <c r="AW96" s="14" t="s">
        <v>33</v>
      </c>
      <c r="AX96" s="14" t="s">
        <v>79</v>
      </c>
      <c r="AY96" s="245" t="s">
        <v>137</v>
      </c>
    </row>
    <row r="97" s="12" customFormat="1" ht="22.8" customHeight="1">
      <c r="A97" s="12"/>
      <c r="B97" s="190"/>
      <c r="C97" s="191"/>
      <c r="D97" s="192" t="s">
        <v>70</v>
      </c>
      <c r="E97" s="204" t="s">
        <v>1863</v>
      </c>
      <c r="F97" s="204" t="s">
        <v>1864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SUM(P98:P101)</f>
        <v>0</v>
      </c>
      <c r="Q97" s="198"/>
      <c r="R97" s="199">
        <f>SUM(R98:R101)</f>
        <v>0</v>
      </c>
      <c r="S97" s="198"/>
      <c r="T97" s="200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168</v>
      </c>
      <c r="AT97" s="202" t="s">
        <v>70</v>
      </c>
      <c r="AU97" s="202" t="s">
        <v>79</v>
      </c>
      <c r="AY97" s="201" t="s">
        <v>137</v>
      </c>
      <c r="BK97" s="203">
        <f>SUM(BK98:BK101)</f>
        <v>0</v>
      </c>
    </row>
    <row r="98" s="2" customFormat="1" ht="16.5" customHeight="1">
      <c r="A98" s="40"/>
      <c r="B98" s="41"/>
      <c r="C98" s="206" t="s">
        <v>157</v>
      </c>
      <c r="D98" s="206" t="s">
        <v>139</v>
      </c>
      <c r="E98" s="207" t="s">
        <v>1865</v>
      </c>
      <c r="F98" s="208" t="s">
        <v>1864</v>
      </c>
      <c r="G98" s="209" t="s">
        <v>1852</v>
      </c>
      <c r="H98" s="210">
        <v>1</v>
      </c>
      <c r="I98" s="211"/>
      <c r="J98" s="212">
        <f>ROUND(I98*H98,2)</f>
        <v>0</v>
      </c>
      <c r="K98" s="208" t="s">
        <v>143</v>
      </c>
      <c r="L98" s="46"/>
      <c r="M98" s="213" t="s">
        <v>19</v>
      </c>
      <c r="N98" s="214" t="s">
        <v>42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1853</v>
      </c>
      <c r="AT98" s="217" t="s">
        <v>139</v>
      </c>
      <c r="AU98" s="217" t="s">
        <v>81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79</v>
      </c>
      <c r="BK98" s="218">
        <f>ROUND(I98*H98,2)</f>
        <v>0</v>
      </c>
      <c r="BL98" s="19" t="s">
        <v>1853</v>
      </c>
      <c r="BM98" s="217" t="s">
        <v>1866</v>
      </c>
    </row>
    <row r="99" s="2" customFormat="1">
      <c r="A99" s="40"/>
      <c r="B99" s="41"/>
      <c r="C99" s="42"/>
      <c r="D99" s="219" t="s">
        <v>146</v>
      </c>
      <c r="E99" s="42"/>
      <c r="F99" s="220" t="s">
        <v>1867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146</v>
      </c>
      <c r="AU99" s="19" t="s">
        <v>81</v>
      </c>
    </row>
    <row r="100" s="2" customFormat="1">
      <c r="A100" s="40"/>
      <c r="B100" s="41"/>
      <c r="C100" s="42"/>
      <c r="D100" s="226" t="s">
        <v>1856</v>
      </c>
      <c r="E100" s="42"/>
      <c r="F100" s="275" t="s">
        <v>1868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1856</v>
      </c>
      <c r="AU100" s="19" t="s">
        <v>81</v>
      </c>
    </row>
    <row r="101" s="14" customFormat="1">
      <c r="A101" s="14"/>
      <c r="B101" s="235"/>
      <c r="C101" s="236"/>
      <c r="D101" s="226" t="s">
        <v>148</v>
      </c>
      <c r="E101" s="237" t="s">
        <v>19</v>
      </c>
      <c r="F101" s="238" t="s">
        <v>79</v>
      </c>
      <c r="G101" s="236"/>
      <c r="H101" s="239">
        <v>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148</v>
      </c>
      <c r="AU101" s="245" t="s">
        <v>81</v>
      </c>
      <c r="AV101" s="14" t="s">
        <v>81</v>
      </c>
      <c r="AW101" s="14" t="s">
        <v>33</v>
      </c>
      <c r="AX101" s="14" t="s">
        <v>79</v>
      </c>
      <c r="AY101" s="245" t="s">
        <v>137</v>
      </c>
    </row>
    <row r="102" s="12" customFormat="1" ht="22.8" customHeight="1">
      <c r="A102" s="12"/>
      <c r="B102" s="190"/>
      <c r="C102" s="191"/>
      <c r="D102" s="192" t="s">
        <v>70</v>
      </c>
      <c r="E102" s="204" t="s">
        <v>1869</v>
      </c>
      <c r="F102" s="204" t="s">
        <v>1870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SUM(P103:P110)</f>
        <v>0</v>
      </c>
      <c r="Q102" s="198"/>
      <c r="R102" s="199">
        <f>SUM(R103:R110)</f>
        <v>0</v>
      </c>
      <c r="S102" s="198"/>
      <c r="T102" s="200">
        <f>SUM(T103:T110)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168</v>
      </c>
      <c r="AT102" s="202" t="s">
        <v>70</v>
      </c>
      <c r="AU102" s="202" t="s">
        <v>79</v>
      </c>
      <c r="AY102" s="201" t="s">
        <v>137</v>
      </c>
      <c r="BK102" s="203">
        <f>SUM(BK103:BK110)</f>
        <v>0</v>
      </c>
    </row>
    <row r="103" s="2" customFormat="1" ht="16.5" customHeight="1">
      <c r="A103" s="40"/>
      <c r="B103" s="41"/>
      <c r="C103" s="206" t="s">
        <v>144</v>
      </c>
      <c r="D103" s="206" t="s">
        <v>139</v>
      </c>
      <c r="E103" s="207" t="s">
        <v>1871</v>
      </c>
      <c r="F103" s="208" t="s">
        <v>1870</v>
      </c>
      <c r="G103" s="209" t="s">
        <v>1852</v>
      </c>
      <c r="H103" s="210">
        <v>1</v>
      </c>
      <c r="I103" s="211"/>
      <c r="J103" s="212">
        <f>ROUND(I103*H103,2)</f>
        <v>0</v>
      </c>
      <c r="K103" s="208" t="s">
        <v>143</v>
      </c>
      <c r="L103" s="46"/>
      <c r="M103" s="213" t="s">
        <v>19</v>
      </c>
      <c r="N103" s="214" t="s">
        <v>42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1853</v>
      </c>
      <c r="AT103" s="217" t="s">
        <v>139</v>
      </c>
      <c r="AU103" s="217" t="s">
        <v>81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79</v>
      </c>
      <c r="BK103" s="218">
        <f>ROUND(I103*H103,2)</f>
        <v>0</v>
      </c>
      <c r="BL103" s="19" t="s">
        <v>1853</v>
      </c>
      <c r="BM103" s="217" t="s">
        <v>1872</v>
      </c>
    </row>
    <row r="104" s="2" customFormat="1">
      <c r="A104" s="40"/>
      <c r="B104" s="41"/>
      <c r="C104" s="42"/>
      <c r="D104" s="219" t="s">
        <v>146</v>
      </c>
      <c r="E104" s="42"/>
      <c r="F104" s="220" t="s">
        <v>1873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146</v>
      </c>
      <c r="AU104" s="19" t="s">
        <v>81</v>
      </c>
    </row>
    <row r="105" s="2" customFormat="1">
      <c r="A105" s="40"/>
      <c r="B105" s="41"/>
      <c r="C105" s="42"/>
      <c r="D105" s="226" t="s">
        <v>1856</v>
      </c>
      <c r="E105" s="42"/>
      <c r="F105" s="275" t="s">
        <v>1874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1856</v>
      </c>
      <c r="AU105" s="19" t="s">
        <v>81</v>
      </c>
    </row>
    <row r="106" s="14" customFormat="1">
      <c r="A106" s="14"/>
      <c r="B106" s="235"/>
      <c r="C106" s="236"/>
      <c r="D106" s="226" t="s">
        <v>148</v>
      </c>
      <c r="E106" s="237" t="s">
        <v>19</v>
      </c>
      <c r="F106" s="238" t="s">
        <v>79</v>
      </c>
      <c r="G106" s="236"/>
      <c r="H106" s="239">
        <v>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148</v>
      </c>
      <c r="AU106" s="245" t="s">
        <v>81</v>
      </c>
      <c r="AV106" s="14" t="s">
        <v>81</v>
      </c>
      <c r="AW106" s="14" t="s">
        <v>33</v>
      </c>
      <c r="AX106" s="14" t="s">
        <v>79</v>
      </c>
      <c r="AY106" s="245" t="s">
        <v>137</v>
      </c>
    </row>
    <row r="107" s="2" customFormat="1" ht="16.5" customHeight="1">
      <c r="A107" s="40"/>
      <c r="B107" s="41"/>
      <c r="C107" s="206" t="s">
        <v>168</v>
      </c>
      <c r="D107" s="206" t="s">
        <v>139</v>
      </c>
      <c r="E107" s="207" t="s">
        <v>1875</v>
      </c>
      <c r="F107" s="208" t="s">
        <v>1876</v>
      </c>
      <c r="G107" s="209" t="s">
        <v>1852</v>
      </c>
      <c r="H107" s="210">
        <v>1</v>
      </c>
      <c r="I107" s="211"/>
      <c r="J107" s="212">
        <f>ROUND(I107*H107,2)</f>
        <v>0</v>
      </c>
      <c r="K107" s="208" t="s">
        <v>143</v>
      </c>
      <c r="L107" s="46"/>
      <c r="M107" s="213" t="s">
        <v>19</v>
      </c>
      <c r="N107" s="214" t="s">
        <v>42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1853</v>
      </c>
      <c r="AT107" s="217" t="s">
        <v>139</v>
      </c>
      <c r="AU107" s="217" t="s">
        <v>81</v>
      </c>
      <c r="AY107" s="19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79</v>
      </c>
      <c r="BK107" s="218">
        <f>ROUND(I107*H107,2)</f>
        <v>0</v>
      </c>
      <c r="BL107" s="19" t="s">
        <v>1853</v>
      </c>
      <c r="BM107" s="217" t="s">
        <v>1877</v>
      </c>
    </row>
    <row r="108" s="2" customFormat="1">
      <c r="A108" s="40"/>
      <c r="B108" s="41"/>
      <c r="C108" s="42"/>
      <c r="D108" s="219" t="s">
        <v>146</v>
      </c>
      <c r="E108" s="42"/>
      <c r="F108" s="220" t="s">
        <v>1878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146</v>
      </c>
      <c r="AU108" s="19" t="s">
        <v>81</v>
      </c>
    </row>
    <row r="109" s="2" customFormat="1">
      <c r="A109" s="40"/>
      <c r="B109" s="41"/>
      <c r="C109" s="42"/>
      <c r="D109" s="226" t="s">
        <v>1856</v>
      </c>
      <c r="E109" s="42"/>
      <c r="F109" s="275" t="s">
        <v>1879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1856</v>
      </c>
      <c r="AU109" s="19" t="s">
        <v>81</v>
      </c>
    </row>
    <row r="110" s="14" customFormat="1">
      <c r="A110" s="14"/>
      <c r="B110" s="235"/>
      <c r="C110" s="236"/>
      <c r="D110" s="226" t="s">
        <v>148</v>
      </c>
      <c r="E110" s="237" t="s">
        <v>19</v>
      </c>
      <c r="F110" s="238" t="s">
        <v>79</v>
      </c>
      <c r="G110" s="236"/>
      <c r="H110" s="239">
        <v>1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148</v>
      </c>
      <c r="AU110" s="245" t="s">
        <v>81</v>
      </c>
      <c r="AV110" s="14" t="s">
        <v>81</v>
      </c>
      <c r="AW110" s="14" t="s">
        <v>33</v>
      </c>
      <c r="AX110" s="14" t="s">
        <v>79</v>
      </c>
      <c r="AY110" s="245" t="s">
        <v>137</v>
      </c>
    </row>
    <row r="111" s="12" customFormat="1" ht="22.8" customHeight="1">
      <c r="A111" s="12"/>
      <c r="B111" s="190"/>
      <c r="C111" s="191"/>
      <c r="D111" s="192" t="s">
        <v>70</v>
      </c>
      <c r="E111" s="204" t="s">
        <v>1880</v>
      </c>
      <c r="F111" s="204" t="s">
        <v>1881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SUM(P112:P119)</f>
        <v>0</v>
      </c>
      <c r="Q111" s="198"/>
      <c r="R111" s="199">
        <f>SUM(R112:R119)</f>
        <v>0</v>
      </c>
      <c r="S111" s="198"/>
      <c r="T111" s="200">
        <f>SUM(T112:T119)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168</v>
      </c>
      <c r="AT111" s="202" t="s">
        <v>70</v>
      </c>
      <c r="AU111" s="202" t="s">
        <v>79</v>
      </c>
      <c r="AY111" s="201" t="s">
        <v>137</v>
      </c>
      <c r="BK111" s="203">
        <f>SUM(BK112:BK119)</f>
        <v>0</v>
      </c>
    </row>
    <row r="112" s="2" customFormat="1" ht="16.5" customHeight="1">
      <c r="A112" s="40"/>
      <c r="B112" s="41"/>
      <c r="C112" s="206" t="s">
        <v>174</v>
      </c>
      <c r="D112" s="206" t="s">
        <v>139</v>
      </c>
      <c r="E112" s="207" t="s">
        <v>1882</v>
      </c>
      <c r="F112" s="208" t="s">
        <v>1883</v>
      </c>
      <c r="G112" s="209" t="s">
        <v>1852</v>
      </c>
      <c r="H112" s="210">
        <v>1</v>
      </c>
      <c r="I112" s="211"/>
      <c r="J112" s="212">
        <f>ROUND(I112*H112,2)</f>
        <v>0</v>
      </c>
      <c r="K112" s="208" t="s">
        <v>143</v>
      </c>
      <c r="L112" s="46"/>
      <c r="M112" s="213" t="s">
        <v>19</v>
      </c>
      <c r="N112" s="214" t="s">
        <v>42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1853</v>
      </c>
      <c r="AT112" s="217" t="s">
        <v>139</v>
      </c>
      <c r="AU112" s="217" t="s">
        <v>81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79</v>
      </c>
      <c r="BK112" s="218">
        <f>ROUND(I112*H112,2)</f>
        <v>0</v>
      </c>
      <c r="BL112" s="19" t="s">
        <v>1853</v>
      </c>
      <c r="BM112" s="217" t="s">
        <v>1884</v>
      </c>
    </row>
    <row r="113" s="2" customFormat="1">
      <c r="A113" s="40"/>
      <c r="B113" s="41"/>
      <c r="C113" s="42"/>
      <c r="D113" s="219" t="s">
        <v>146</v>
      </c>
      <c r="E113" s="42"/>
      <c r="F113" s="220" t="s">
        <v>1885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146</v>
      </c>
      <c r="AU113" s="19" t="s">
        <v>81</v>
      </c>
    </row>
    <row r="114" s="2" customFormat="1">
      <c r="A114" s="40"/>
      <c r="B114" s="41"/>
      <c r="C114" s="42"/>
      <c r="D114" s="226" t="s">
        <v>1856</v>
      </c>
      <c r="E114" s="42"/>
      <c r="F114" s="275" t="s">
        <v>1886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1856</v>
      </c>
      <c r="AU114" s="19" t="s">
        <v>81</v>
      </c>
    </row>
    <row r="115" s="14" customFormat="1">
      <c r="A115" s="14"/>
      <c r="B115" s="235"/>
      <c r="C115" s="236"/>
      <c r="D115" s="226" t="s">
        <v>148</v>
      </c>
      <c r="E115" s="237" t="s">
        <v>19</v>
      </c>
      <c r="F115" s="238" t="s">
        <v>79</v>
      </c>
      <c r="G115" s="236"/>
      <c r="H115" s="239">
        <v>1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148</v>
      </c>
      <c r="AU115" s="245" t="s">
        <v>81</v>
      </c>
      <c r="AV115" s="14" t="s">
        <v>81</v>
      </c>
      <c r="AW115" s="14" t="s">
        <v>33</v>
      </c>
      <c r="AX115" s="14" t="s">
        <v>79</v>
      </c>
      <c r="AY115" s="245" t="s">
        <v>137</v>
      </c>
    </row>
    <row r="116" s="2" customFormat="1" ht="16.5" customHeight="1">
      <c r="A116" s="40"/>
      <c r="B116" s="41"/>
      <c r="C116" s="206" t="s">
        <v>180</v>
      </c>
      <c r="D116" s="206" t="s">
        <v>139</v>
      </c>
      <c r="E116" s="207" t="s">
        <v>1887</v>
      </c>
      <c r="F116" s="208" t="s">
        <v>1888</v>
      </c>
      <c r="G116" s="209" t="s">
        <v>1852</v>
      </c>
      <c r="H116" s="210">
        <v>1</v>
      </c>
      <c r="I116" s="211"/>
      <c r="J116" s="212">
        <f>ROUND(I116*H116,2)</f>
        <v>0</v>
      </c>
      <c r="K116" s="208" t="s">
        <v>143</v>
      </c>
      <c r="L116" s="46"/>
      <c r="M116" s="213" t="s">
        <v>19</v>
      </c>
      <c r="N116" s="214" t="s">
        <v>42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1853</v>
      </c>
      <c r="AT116" s="217" t="s">
        <v>139</v>
      </c>
      <c r="AU116" s="217" t="s">
        <v>81</v>
      </c>
      <c r="AY116" s="19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79</v>
      </c>
      <c r="BK116" s="218">
        <f>ROUND(I116*H116,2)</f>
        <v>0</v>
      </c>
      <c r="BL116" s="19" t="s">
        <v>1853</v>
      </c>
      <c r="BM116" s="217" t="s">
        <v>1889</v>
      </c>
    </row>
    <row r="117" s="2" customFormat="1">
      <c r="A117" s="40"/>
      <c r="B117" s="41"/>
      <c r="C117" s="42"/>
      <c r="D117" s="219" t="s">
        <v>146</v>
      </c>
      <c r="E117" s="42"/>
      <c r="F117" s="220" t="s">
        <v>1890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146</v>
      </c>
      <c r="AU117" s="19" t="s">
        <v>81</v>
      </c>
    </row>
    <row r="118" s="2" customFormat="1">
      <c r="A118" s="40"/>
      <c r="B118" s="41"/>
      <c r="C118" s="42"/>
      <c r="D118" s="226" t="s">
        <v>1856</v>
      </c>
      <c r="E118" s="42"/>
      <c r="F118" s="275" t="s">
        <v>1891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1856</v>
      </c>
      <c r="AU118" s="19" t="s">
        <v>81</v>
      </c>
    </row>
    <row r="119" s="14" customFormat="1">
      <c r="A119" s="14"/>
      <c r="B119" s="235"/>
      <c r="C119" s="236"/>
      <c r="D119" s="226" t="s">
        <v>148</v>
      </c>
      <c r="E119" s="237" t="s">
        <v>19</v>
      </c>
      <c r="F119" s="238" t="s">
        <v>79</v>
      </c>
      <c r="G119" s="236"/>
      <c r="H119" s="239">
        <v>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148</v>
      </c>
      <c r="AU119" s="245" t="s">
        <v>81</v>
      </c>
      <c r="AV119" s="14" t="s">
        <v>81</v>
      </c>
      <c r="AW119" s="14" t="s">
        <v>33</v>
      </c>
      <c r="AX119" s="14" t="s">
        <v>79</v>
      </c>
      <c r="AY119" s="245" t="s">
        <v>137</v>
      </c>
    </row>
    <row r="120" s="12" customFormat="1" ht="22.8" customHeight="1">
      <c r="A120" s="12"/>
      <c r="B120" s="190"/>
      <c r="C120" s="191"/>
      <c r="D120" s="192" t="s">
        <v>70</v>
      </c>
      <c r="E120" s="204" t="s">
        <v>1892</v>
      </c>
      <c r="F120" s="204" t="s">
        <v>1893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SUM(P121:P124)</f>
        <v>0</v>
      </c>
      <c r="Q120" s="198"/>
      <c r="R120" s="199">
        <f>SUM(R121:R124)</f>
        <v>0</v>
      </c>
      <c r="S120" s="198"/>
      <c r="T120" s="200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168</v>
      </c>
      <c r="AT120" s="202" t="s">
        <v>70</v>
      </c>
      <c r="AU120" s="202" t="s">
        <v>79</v>
      </c>
      <c r="AY120" s="201" t="s">
        <v>137</v>
      </c>
      <c r="BK120" s="203">
        <f>SUM(BK121:BK124)</f>
        <v>0</v>
      </c>
    </row>
    <row r="121" s="2" customFormat="1" ht="16.5" customHeight="1">
      <c r="A121" s="40"/>
      <c r="B121" s="41"/>
      <c r="C121" s="206" t="s">
        <v>186</v>
      </c>
      <c r="D121" s="206" t="s">
        <v>139</v>
      </c>
      <c r="E121" s="207" t="s">
        <v>1894</v>
      </c>
      <c r="F121" s="208" t="s">
        <v>1895</v>
      </c>
      <c r="G121" s="209" t="s">
        <v>1852</v>
      </c>
      <c r="H121" s="210">
        <v>1</v>
      </c>
      <c r="I121" s="211"/>
      <c r="J121" s="212">
        <f>ROUND(I121*H121,2)</f>
        <v>0</v>
      </c>
      <c r="K121" s="208" t="s">
        <v>143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1853</v>
      </c>
      <c r="AT121" s="217" t="s">
        <v>139</v>
      </c>
      <c r="AU121" s="217" t="s">
        <v>81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1853</v>
      </c>
      <c r="BM121" s="217" t="s">
        <v>1896</v>
      </c>
    </row>
    <row r="122" s="2" customFormat="1">
      <c r="A122" s="40"/>
      <c r="B122" s="41"/>
      <c r="C122" s="42"/>
      <c r="D122" s="219" t="s">
        <v>146</v>
      </c>
      <c r="E122" s="42"/>
      <c r="F122" s="220" t="s">
        <v>1897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146</v>
      </c>
      <c r="AU122" s="19" t="s">
        <v>81</v>
      </c>
    </row>
    <row r="123" s="2" customFormat="1">
      <c r="A123" s="40"/>
      <c r="B123" s="41"/>
      <c r="C123" s="42"/>
      <c r="D123" s="226" t="s">
        <v>1856</v>
      </c>
      <c r="E123" s="42"/>
      <c r="F123" s="275" t="s">
        <v>1898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1856</v>
      </c>
      <c r="AU123" s="19" t="s">
        <v>81</v>
      </c>
    </row>
    <row r="124" s="14" customFormat="1">
      <c r="A124" s="14"/>
      <c r="B124" s="235"/>
      <c r="C124" s="236"/>
      <c r="D124" s="226" t="s">
        <v>148</v>
      </c>
      <c r="E124" s="237" t="s">
        <v>19</v>
      </c>
      <c r="F124" s="238" t="s">
        <v>79</v>
      </c>
      <c r="G124" s="236"/>
      <c r="H124" s="239">
        <v>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148</v>
      </c>
      <c r="AU124" s="245" t="s">
        <v>81</v>
      </c>
      <c r="AV124" s="14" t="s">
        <v>81</v>
      </c>
      <c r="AW124" s="14" t="s">
        <v>33</v>
      </c>
      <c r="AX124" s="14" t="s">
        <v>79</v>
      </c>
      <c r="AY124" s="245" t="s">
        <v>137</v>
      </c>
    </row>
    <row r="125" s="12" customFormat="1" ht="22.8" customHeight="1">
      <c r="A125" s="12"/>
      <c r="B125" s="190"/>
      <c r="C125" s="191"/>
      <c r="D125" s="192" t="s">
        <v>70</v>
      </c>
      <c r="E125" s="204" t="s">
        <v>1899</v>
      </c>
      <c r="F125" s="204" t="s">
        <v>1900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SUM(P126:P129)</f>
        <v>0</v>
      </c>
      <c r="Q125" s="198"/>
      <c r="R125" s="199">
        <f>SUM(R126:R129)</f>
        <v>0</v>
      </c>
      <c r="S125" s="198"/>
      <c r="T125" s="20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168</v>
      </c>
      <c r="AT125" s="202" t="s">
        <v>70</v>
      </c>
      <c r="AU125" s="202" t="s">
        <v>79</v>
      </c>
      <c r="AY125" s="201" t="s">
        <v>137</v>
      </c>
      <c r="BK125" s="203">
        <f>SUM(BK126:BK129)</f>
        <v>0</v>
      </c>
    </row>
    <row r="126" s="2" customFormat="1" ht="16.5" customHeight="1">
      <c r="A126" s="40"/>
      <c r="B126" s="41"/>
      <c r="C126" s="206" t="s">
        <v>191</v>
      </c>
      <c r="D126" s="206" t="s">
        <v>139</v>
      </c>
      <c r="E126" s="207" t="s">
        <v>1901</v>
      </c>
      <c r="F126" s="208" t="s">
        <v>1900</v>
      </c>
      <c r="G126" s="209" t="s">
        <v>1852</v>
      </c>
      <c r="H126" s="210">
        <v>1</v>
      </c>
      <c r="I126" s="211"/>
      <c r="J126" s="212">
        <f>ROUND(I126*H126,2)</f>
        <v>0</v>
      </c>
      <c r="K126" s="208" t="s">
        <v>143</v>
      </c>
      <c r="L126" s="46"/>
      <c r="M126" s="213" t="s">
        <v>19</v>
      </c>
      <c r="N126" s="214" t="s">
        <v>42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1853</v>
      </c>
      <c r="AT126" s="217" t="s">
        <v>139</v>
      </c>
      <c r="AU126" s="217" t="s">
        <v>81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79</v>
      </c>
      <c r="BK126" s="218">
        <f>ROUND(I126*H126,2)</f>
        <v>0</v>
      </c>
      <c r="BL126" s="19" t="s">
        <v>1853</v>
      </c>
      <c r="BM126" s="217" t="s">
        <v>1902</v>
      </c>
    </row>
    <row r="127" s="2" customFormat="1">
      <c r="A127" s="40"/>
      <c r="B127" s="41"/>
      <c r="C127" s="42"/>
      <c r="D127" s="219" t="s">
        <v>146</v>
      </c>
      <c r="E127" s="42"/>
      <c r="F127" s="220" t="s">
        <v>1903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146</v>
      </c>
      <c r="AU127" s="19" t="s">
        <v>81</v>
      </c>
    </row>
    <row r="128" s="2" customFormat="1">
      <c r="A128" s="40"/>
      <c r="B128" s="41"/>
      <c r="C128" s="42"/>
      <c r="D128" s="226" t="s">
        <v>1856</v>
      </c>
      <c r="E128" s="42"/>
      <c r="F128" s="275" t="s">
        <v>1904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1856</v>
      </c>
      <c r="AU128" s="19" t="s">
        <v>81</v>
      </c>
    </row>
    <row r="129" s="14" customFormat="1">
      <c r="A129" s="14"/>
      <c r="B129" s="235"/>
      <c r="C129" s="236"/>
      <c r="D129" s="226" t="s">
        <v>148</v>
      </c>
      <c r="E129" s="237" t="s">
        <v>19</v>
      </c>
      <c r="F129" s="238" t="s">
        <v>79</v>
      </c>
      <c r="G129" s="236"/>
      <c r="H129" s="239">
        <v>1</v>
      </c>
      <c r="I129" s="240"/>
      <c r="J129" s="236"/>
      <c r="K129" s="236"/>
      <c r="L129" s="241"/>
      <c r="M129" s="267"/>
      <c r="N129" s="268"/>
      <c r="O129" s="268"/>
      <c r="P129" s="268"/>
      <c r="Q129" s="268"/>
      <c r="R129" s="268"/>
      <c r="S129" s="268"/>
      <c r="T129" s="26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148</v>
      </c>
      <c r="AU129" s="245" t="s">
        <v>81</v>
      </c>
      <c r="AV129" s="14" t="s">
        <v>81</v>
      </c>
      <c r="AW129" s="14" t="s">
        <v>33</v>
      </c>
      <c r="AX129" s="14" t="s">
        <v>79</v>
      </c>
      <c r="AY129" s="245" t="s">
        <v>137</v>
      </c>
    </row>
    <row r="130" s="2" customFormat="1" ht="6.96" customHeight="1">
      <c r="A130" s="40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46"/>
      <c r="M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</sheetData>
  <sheetProtection sheet="1" autoFilter="0" formatColumns="0" formatRows="0" objects="1" scenarios="1" spinCount="100000" saltValue="K+Ls0Ptz0XdE2pqK2PGJdvI3ak9eWtmIpbstozLFOVLTIoDeDPnKjbf7KB1qKKoH+yKOLnpD/dHoKQQd97r1yw==" hashValue="sbLQQ831w7pMkfbgUPH2jXBs0KqSJSr5YMkZ7a+64WVgmPyXNFNkn8Y3XuHvfyepFrbzyqdxLZHDLQxnpIZ7ZA==" algorithmName="SHA-512" password="CC35"/>
  <autoFilter ref="C85:K12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013244000"/>
    <hyperlink ref="F94" r:id="rId2" display="https://podminky.urs.cz/item/CS_URS_2024_01/013254000"/>
    <hyperlink ref="F99" r:id="rId3" display="https://podminky.urs.cz/item/CS_URS_2024_01/020001000"/>
    <hyperlink ref="F104" r:id="rId4" display="https://podminky.urs.cz/item/CS_URS_2024_01/030001000"/>
    <hyperlink ref="F108" r:id="rId5" display="https://podminky.urs.cz/item/CS_URS_2024_01/039002000"/>
    <hyperlink ref="F113" r:id="rId6" display="https://podminky.urs.cz/item/CS_URS_2024_01/043103000"/>
    <hyperlink ref="F117" r:id="rId7" display="https://podminky.urs.cz/item/CS_URS_2024_01/045002000"/>
    <hyperlink ref="F122" r:id="rId8" display="https://podminky.urs.cz/item/CS_URS_2024_01/071103000"/>
    <hyperlink ref="F127" r:id="rId9" display="https://podminky.urs.cz/item/CS_URS_2024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1905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1906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1907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1908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1909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1910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1911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1912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1913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1914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1915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78</v>
      </c>
      <c r="F18" s="287" t="s">
        <v>1916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1917</v>
      </c>
      <c r="F19" s="287" t="s">
        <v>1918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1919</v>
      </c>
      <c r="F20" s="287" t="s">
        <v>1920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1921</v>
      </c>
      <c r="F21" s="287" t="s">
        <v>1922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1923</v>
      </c>
      <c r="F22" s="287" t="s">
        <v>1924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1925</v>
      </c>
      <c r="F23" s="287" t="s">
        <v>1926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1927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1928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1929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1930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1931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1932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1933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1934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1935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123</v>
      </c>
      <c r="F36" s="287"/>
      <c r="G36" s="287" t="s">
        <v>1936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1937</v>
      </c>
      <c r="F37" s="287"/>
      <c r="G37" s="287" t="s">
        <v>1938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52</v>
      </c>
      <c r="F38" s="287"/>
      <c r="G38" s="287" t="s">
        <v>1939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53</v>
      </c>
      <c r="F39" s="287"/>
      <c r="G39" s="287" t="s">
        <v>1940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124</v>
      </c>
      <c r="F40" s="287"/>
      <c r="G40" s="287" t="s">
        <v>1941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125</v>
      </c>
      <c r="F41" s="287"/>
      <c r="G41" s="287" t="s">
        <v>1942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1943</v>
      </c>
      <c r="F42" s="287"/>
      <c r="G42" s="287" t="s">
        <v>1944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1945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1946</v>
      </c>
      <c r="F44" s="287"/>
      <c r="G44" s="287" t="s">
        <v>1947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127</v>
      </c>
      <c r="F45" s="287"/>
      <c r="G45" s="287" t="s">
        <v>1948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1949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1950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1951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1952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1953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1954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1955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1956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1957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1958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1959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1960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1961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1962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1963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1964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1965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1966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1967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1968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1969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1970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1971</v>
      </c>
      <c r="D76" s="305"/>
      <c r="E76" s="305"/>
      <c r="F76" s="305" t="s">
        <v>1972</v>
      </c>
      <c r="G76" s="306"/>
      <c r="H76" s="305" t="s">
        <v>53</v>
      </c>
      <c r="I76" s="305" t="s">
        <v>56</v>
      </c>
      <c r="J76" s="305" t="s">
        <v>1973</v>
      </c>
      <c r="K76" s="304"/>
    </row>
    <row r="77" s="1" customFormat="1" ht="17.25" customHeight="1">
      <c r="B77" s="302"/>
      <c r="C77" s="307" t="s">
        <v>1974</v>
      </c>
      <c r="D77" s="307"/>
      <c r="E77" s="307"/>
      <c r="F77" s="308" t="s">
        <v>1975</v>
      </c>
      <c r="G77" s="309"/>
      <c r="H77" s="307"/>
      <c r="I77" s="307"/>
      <c r="J77" s="307" t="s">
        <v>1976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52</v>
      </c>
      <c r="D79" s="312"/>
      <c r="E79" s="312"/>
      <c r="F79" s="313" t="s">
        <v>1977</v>
      </c>
      <c r="G79" s="314"/>
      <c r="H79" s="290" t="s">
        <v>1978</v>
      </c>
      <c r="I79" s="290" t="s">
        <v>1979</v>
      </c>
      <c r="J79" s="290">
        <v>20</v>
      </c>
      <c r="K79" s="304"/>
    </row>
    <row r="80" s="1" customFormat="1" ht="15" customHeight="1">
      <c r="B80" s="302"/>
      <c r="C80" s="290" t="s">
        <v>1980</v>
      </c>
      <c r="D80" s="290"/>
      <c r="E80" s="290"/>
      <c r="F80" s="313" t="s">
        <v>1977</v>
      </c>
      <c r="G80" s="314"/>
      <c r="H80" s="290" t="s">
        <v>1981</v>
      </c>
      <c r="I80" s="290" t="s">
        <v>1979</v>
      </c>
      <c r="J80" s="290">
        <v>120</v>
      </c>
      <c r="K80" s="304"/>
    </row>
    <row r="81" s="1" customFormat="1" ht="15" customHeight="1">
      <c r="B81" s="315"/>
      <c r="C81" s="290" t="s">
        <v>1982</v>
      </c>
      <c r="D81" s="290"/>
      <c r="E81" s="290"/>
      <c r="F81" s="313" t="s">
        <v>1983</v>
      </c>
      <c r="G81" s="314"/>
      <c r="H81" s="290" t="s">
        <v>1984</v>
      </c>
      <c r="I81" s="290" t="s">
        <v>1979</v>
      </c>
      <c r="J81" s="290">
        <v>50</v>
      </c>
      <c r="K81" s="304"/>
    </row>
    <row r="82" s="1" customFormat="1" ht="15" customHeight="1">
      <c r="B82" s="315"/>
      <c r="C82" s="290" t="s">
        <v>1985</v>
      </c>
      <c r="D82" s="290"/>
      <c r="E82" s="290"/>
      <c r="F82" s="313" t="s">
        <v>1977</v>
      </c>
      <c r="G82" s="314"/>
      <c r="H82" s="290" t="s">
        <v>1986</v>
      </c>
      <c r="I82" s="290" t="s">
        <v>1987</v>
      </c>
      <c r="J82" s="290"/>
      <c r="K82" s="304"/>
    </row>
    <row r="83" s="1" customFormat="1" ht="15" customHeight="1">
      <c r="B83" s="315"/>
      <c r="C83" s="316" t="s">
        <v>1988</v>
      </c>
      <c r="D83" s="316"/>
      <c r="E83" s="316"/>
      <c r="F83" s="317" t="s">
        <v>1983</v>
      </c>
      <c r="G83" s="316"/>
      <c r="H83" s="316" t="s">
        <v>1989</v>
      </c>
      <c r="I83" s="316" t="s">
        <v>1979</v>
      </c>
      <c r="J83" s="316">
        <v>15</v>
      </c>
      <c r="K83" s="304"/>
    </row>
    <row r="84" s="1" customFormat="1" ht="15" customHeight="1">
      <c r="B84" s="315"/>
      <c r="C84" s="316" t="s">
        <v>1990</v>
      </c>
      <c r="D84" s="316"/>
      <c r="E84" s="316"/>
      <c r="F84" s="317" t="s">
        <v>1983</v>
      </c>
      <c r="G84" s="316"/>
      <c r="H84" s="316" t="s">
        <v>1991</v>
      </c>
      <c r="I84" s="316" t="s">
        <v>1979</v>
      </c>
      <c r="J84" s="316">
        <v>15</v>
      </c>
      <c r="K84" s="304"/>
    </row>
    <row r="85" s="1" customFormat="1" ht="15" customHeight="1">
      <c r="B85" s="315"/>
      <c r="C85" s="316" t="s">
        <v>1992</v>
      </c>
      <c r="D85" s="316"/>
      <c r="E85" s="316"/>
      <c r="F85" s="317" t="s">
        <v>1983</v>
      </c>
      <c r="G85" s="316"/>
      <c r="H85" s="316" t="s">
        <v>1993</v>
      </c>
      <c r="I85" s="316" t="s">
        <v>1979</v>
      </c>
      <c r="J85" s="316">
        <v>20</v>
      </c>
      <c r="K85" s="304"/>
    </row>
    <row r="86" s="1" customFormat="1" ht="15" customHeight="1">
      <c r="B86" s="315"/>
      <c r="C86" s="316" t="s">
        <v>1994</v>
      </c>
      <c r="D86" s="316"/>
      <c r="E86" s="316"/>
      <c r="F86" s="317" t="s">
        <v>1983</v>
      </c>
      <c r="G86" s="316"/>
      <c r="H86" s="316" t="s">
        <v>1995</v>
      </c>
      <c r="I86" s="316" t="s">
        <v>1979</v>
      </c>
      <c r="J86" s="316">
        <v>20</v>
      </c>
      <c r="K86" s="304"/>
    </row>
    <row r="87" s="1" customFormat="1" ht="15" customHeight="1">
      <c r="B87" s="315"/>
      <c r="C87" s="290" t="s">
        <v>1996</v>
      </c>
      <c r="D87" s="290"/>
      <c r="E87" s="290"/>
      <c r="F87" s="313" t="s">
        <v>1983</v>
      </c>
      <c r="G87" s="314"/>
      <c r="H87" s="290" t="s">
        <v>1997</v>
      </c>
      <c r="I87" s="290" t="s">
        <v>1979</v>
      </c>
      <c r="J87" s="290">
        <v>50</v>
      </c>
      <c r="K87" s="304"/>
    </row>
    <row r="88" s="1" customFormat="1" ht="15" customHeight="1">
      <c r="B88" s="315"/>
      <c r="C88" s="290" t="s">
        <v>1998</v>
      </c>
      <c r="D88" s="290"/>
      <c r="E88" s="290"/>
      <c r="F88" s="313" t="s">
        <v>1983</v>
      </c>
      <c r="G88" s="314"/>
      <c r="H88" s="290" t="s">
        <v>1999</v>
      </c>
      <c r="I88" s="290" t="s">
        <v>1979</v>
      </c>
      <c r="J88" s="290">
        <v>20</v>
      </c>
      <c r="K88" s="304"/>
    </row>
    <row r="89" s="1" customFormat="1" ht="15" customHeight="1">
      <c r="B89" s="315"/>
      <c r="C89" s="290" t="s">
        <v>2000</v>
      </c>
      <c r="D89" s="290"/>
      <c r="E89" s="290"/>
      <c r="F89" s="313" t="s">
        <v>1983</v>
      </c>
      <c r="G89" s="314"/>
      <c r="H89" s="290" t="s">
        <v>2001</v>
      </c>
      <c r="I89" s="290" t="s">
        <v>1979</v>
      </c>
      <c r="J89" s="290">
        <v>20</v>
      </c>
      <c r="K89" s="304"/>
    </row>
    <row r="90" s="1" customFormat="1" ht="15" customHeight="1">
      <c r="B90" s="315"/>
      <c r="C90" s="290" t="s">
        <v>2002</v>
      </c>
      <c r="D90" s="290"/>
      <c r="E90" s="290"/>
      <c r="F90" s="313" t="s">
        <v>1983</v>
      </c>
      <c r="G90" s="314"/>
      <c r="H90" s="290" t="s">
        <v>2003</v>
      </c>
      <c r="I90" s="290" t="s">
        <v>1979</v>
      </c>
      <c r="J90" s="290">
        <v>50</v>
      </c>
      <c r="K90" s="304"/>
    </row>
    <row r="91" s="1" customFormat="1" ht="15" customHeight="1">
      <c r="B91" s="315"/>
      <c r="C91" s="290" t="s">
        <v>2004</v>
      </c>
      <c r="D91" s="290"/>
      <c r="E91" s="290"/>
      <c r="F91" s="313" t="s">
        <v>1983</v>
      </c>
      <c r="G91" s="314"/>
      <c r="H91" s="290" t="s">
        <v>2004</v>
      </c>
      <c r="I91" s="290" t="s">
        <v>1979</v>
      </c>
      <c r="J91" s="290">
        <v>50</v>
      </c>
      <c r="K91" s="304"/>
    </row>
    <row r="92" s="1" customFormat="1" ht="15" customHeight="1">
      <c r="B92" s="315"/>
      <c r="C92" s="290" t="s">
        <v>2005</v>
      </c>
      <c r="D92" s="290"/>
      <c r="E92" s="290"/>
      <c r="F92" s="313" t="s">
        <v>1983</v>
      </c>
      <c r="G92" s="314"/>
      <c r="H92" s="290" t="s">
        <v>2006</v>
      </c>
      <c r="I92" s="290" t="s">
        <v>1979</v>
      </c>
      <c r="J92" s="290">
        <v>255</v>
      </c>
      <c r="K92" s="304"/>
    </row>
    <row r="93" s="1" customFormat="1" ht="15" customHeight="1">
      <c r="B93" s="315"/>
      <c r="C93" s="290" t="s">
        <v>2007</v>
      </c>
      <c r="D93" s="290"/>
      <c r="E93" s="290"/>
      <c r="F93" s="313" t="s">
        <v>1977</v>
      </c>
      <c r="G93" s="314"/>
      <c r="H93" s="290" t="s">
        <v>2008</v>
      </c>
      <c r="I93" s="290" t="s">
        <v>2009</v>
      </c>
      <c r="J93" s="290"/>
      <c r="K93" s="304"/>
    </row>
    <row r="94" s="1" customFormat="1" ht="15" customHeight="1">
      <c r="B94" s="315"/>
      <c r="C94" s="290" t="s">
        <v>2010</v>
      </c>
      <c r="D94" s="290"/>
      <c r="E94" s="290"/>
      <c r="F94" s="313" t="s">
        <v>1977</v>
      </c>
      <c r="G94" s="314"/>
      <c r="H94" s="290" t="s">
        <v>2011</v>
      </c>
      <c r="I94" s="290" t="s">
        <v>2012</v>
      </c>
      <c r="J94" s="290"/>
      <c r="K94" s="304"/>
    </row>
    <row r="95" s="1" customFormat="1" ht="15" customHeight="1">
      <c r="B95" s="315"/>
      <c r="C95" s="290" t="s">
        <v>2013</v>
      </c>
      <c r="D95" s="290"/>
      <c r="E95" s="290"/>
      <c r="F95" s="313" t="s">
        <v>1977</v>
      </c>
      <c r="G95" s="314"/>
      <c r="H95" s="290" t="s">
        <v>2013</v>
      </c>
      <c r="I95" s="290" t="s">
        <v>2012</v>
      </c>
      <c r="J95" s="290"/>
      <c r="K95" s="304"/>
    </row>
    <row r="96" s="1" customFormat="1" ht="15" customHeight="1">
      <c r="B96" s="315"/>
      <c r="C96" s="290" t="s">
        <v>37</v>
      </c>
      <c r="D96" s="290"/>
      <c r="E96" s="290"/>
      <c r="F96" s="313" t="s">
        <v>1977</v>
      </c>
      <c r="G96" s="314"/>
      <c r="H96" s="290" t="s">
        <v>2014</v>
      </c>
      <c r="I96" s="290" t="s">
        <v>2012</v>
      </c>
      <c r="J96" s="290"/>
      <c r="K96" s="304"/>
    </row>
    <row r="97" s="1" customFormat="1" ht="15" customHeight="1">
      <c r="B97" s="315"/>
      <c r="C97" s="290" t="s">
        <v>47</v>
      </c>
      <c r="D97" s="290"/>
      <c r="E97" s="290"/>
      <c r="F97" s="313" t="s">
        <v>1977</v>
      </c>
      <c r="G97" s="314"/>
      <c r="H97" s="290" t="s">
        <v>2015</v>
      </c>
      <c r="I97" s="290" t="s">
        <v>2012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2016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1971</v>
      </c>
      <c r="D103" s="305"/>
      <c r="E103" s="305"/>
      <c r="F103" s="305" t="s">
        <v>1972</v>
      </c>
      <c r="G103" s="306"/>
      <c r="H103" s="305" t="s">
        <v>53</v>
      </c>
      <c r="I103" s="305" t="s">
        <v>56</v>
      </c>
      <c r="J103" s="305" t="s">
        <v>1973</v>
      </c>
      <c r="K103" s="304"/>
    </row>
    <row r="104" s="1" customFormat="1" ht="17.25" customHeight="1">
      <c r="B104" s="302"/>
      <c r="C104" s="307" t="s">
        <v>1974</v>
      </c>
      <c r="D104" s="307"/>
      <c r="E104" s="307"/>
      <c r="F104" s="308" t="s">
        <v>1975</v>
      </c>
      <c r="G104" s="309"/>
      <c r="H104" s="307"/>
      <c r="I104" s="307"/>
      <c r="J104" s="307" t="s">
        <v>1976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52</v>
      </c>
      <c r="D106" s="312"/>
      <c r="E106" s="312"/>
      <c r="F106" s="313" t="s">
        <v>1977</v>
      </c>
      <c r="G106" s="290"/>
      <c r="H106" s="290" t="s">
        <v>2017</v>
      </c>
      <c r="I106" s="290" t="s">
        <v>1979</v>
      </c>
      <c r="J106" s="290">
        <v>20</v>
      </c>
      <c r="K106" s="304"/>
    </row>
    <row r="107" s="1" customFormat="1" ht="15" customHeight="1">
      <c r="B107" s="302"/>
      <c r="C107" s="290" t="s">
        <v>1980</v>
      </c>
      <c r="D107" s="290"/>
      <c r="E107" s="290"/>
      <c r="F107" s="313" t="s">
        <v>1977</v>
      </c>
      <c r="G107" s="290"/>
      <c r="H107" s="290" t="s">
        <v>2017</v>
      </c>
      <c r="I107" s="290" t="s">
        <v>1979</v>
      </c>
      <c r="J107" s="290">
        <v>120</v>
      </c>
      <c r="K107" s="304"/>
    </row>
    <row r="108" s="1" customFormat="1" ht="15" customHeight="1">
      <c r="B108" s="315"/>
      <c r="C108" s="290" t="s">
        <v>1982</v>
      </c>
      <c r="D108" s="290"/>
      <c r="E108" s="290"/>
      <c r="F108" s="313" t="s">
        <v>1983</v>
      </c>
      <c r="G108" s="290"/>
      <c r="H108" s="290" t="s">
        <v>2017</v>
      </c>
      <c r="I108" s="290" t="s">
        <v>1979</v>
      </c>
      <c r="J108" s="290">
        <v>50</v>
      </c>
      <c r="K108" s="304"/>
    </row>
    <row r="109" s="1" customFormat="1" ht="15" customHeight="1">
      <c r="B109" s="315"/>
      <c r="C109" s="290" t="s">
        <v>1985</v>
      </c>
      <c r="D109" s="290"/>
      <c r="E109" s="290"/>
      <c r="F109" s="313" t="s">
        <v>1977</v>
      </c>
      <c r="G109" s="290"/>
      <c r="H109" s="290" t="s">
        <v>2017</v>
      </c>
      <c r="I109" s="290" t="s">
        <v>1987</v>
      </c>
      <c r="J109" s="290"/>
      <c r="K109" s="304"/>
    </row>
    <row r="110" s="1" customFormat="1" ht="15" customHeight="1">
      <c r="B110" s="315"/>
      <c r="C110" s="290" t="s">
        <v>1996</v>
      </c>
      <c r="D110" s="290"/>
      <c r="E110" s="290"/>
      <c r="F110" s="313" t="s">
        <v>1983</v>
      </c>
      <c r="G110" s="290"/>
      <c r="H110" s="290" t="s">
        <v>2017</v>
      </c>
      <c r="I110" s="290" t="s">
        <v>1979</v>
      </c>
      <c r="J110" s="290">
        <v>50</v>
      </c>
      <c r="K110" s="304"/>
    </row>
    <row r="111" s="1" customFormat="1" ht="15" customHeight="1">
      <c r="B111" s="315"/>
      <c r="C111" s="290" t="s">
        <v>2004</v>
      </c>
      <c r="D111" s="290"/>
      <c r="E111" s="290"/>
      <c r="F111" s="313" t="s">
        <v>1983</v>
      </c>
      <c r="G111" s="290"/>
      <c r="H111" s="290" t="s">
        <v>2017</v>
      </c>
      <c r="I111" s="290" t="s">
        <v>1979</v>
      </c>
      <c r="J111" s="290">
        <v>50</v>
      </c>
      <c r="K111" s="304"/>
    </row>
    <row r="112" s="1" customFormat="1" ht="15" customHeight="1">
      <c r="B112" s="315"/>
      <c r="C112" s="290" t="s">
        <v>2002</v>
      </c>
      <c r="D112" s="290"/>
      <c r="E112" s="290"/>
      <c r="F112" s="313" t="s">
        <v>1983</v>
      </c>
      <c r="G112" s="290"/>
      <c r="H112" s="290" t="s">
        <v>2017</v>
      </c>
      <c r="I112" s="290" t="s">
        <v>1979</v>
      </c>
      <c r="J112" s="290">
        <v>50</v>
      </c>
      <c r="K112" s="304"/>
    </row>
    <row r="113" s="1" customFormat="1" ht="15" customHeight="1">
      <c r="B113" s="315"/>
      <c r="C113" s="290" t="s">
        <v>52</v>
      </c>
      <c r="D113" s="290"/>
      <c r="E113" s="290"/>
      <c r="F113" s="313" t="s">
        <v>1977</v>
      </c>
      <c r="G113" s="290"/>
      <c r="H113" s="290" t="s">
        <v>2018</v>
      </c>
      <c r="I113" s="290" t="s">
        <v>1979</v>
      </c>
      <c r="J113" s="290">
        <v>20</v>
      </c>
      <c r="K113" s="304"/>
    </row>
    <row r="114" s="1" customFormat="1" ht="15" customHeight="1">
      <c r="B114" s="315"/>
      <c r="C114" s="290" t="s">
        <v>2019</v>
      </c>
      <c r="D114" s="290"/>
      <c r="E114" s="290"/>
      <c r="F114" s="313" t="s">
        <v>1977</v>
      </c>
      <c r="G114" s="290"/>
      <c r="H114" s="290" t="s">
        <v>2020</v>
      </c>
      <c r="I114" s="290" t="s">
        <v>1979</v>
      </c>
      <c r="J114" s="290">
        <v>120</v>
      </c>
      <c r="K114" s="304"/>
    </row>
    <row r="115" s="1" customFormat="1" ht="15" customHeight="1">
      <c r="B115" s="315"/>
      <c r="C115" s="290" t="s">
        <v>37</v>
      </c>
      <c r="D115" s="290"/>
      <c r="E115" s="290"/>
      <c r="F115" s="313" t="s">
        <v>1977</v>
      </c>
      <c r="G115" s="290"/>
      <c r="H115" s="290" t="s">
        <v>2021</v>
      </c>
      <c r="I115" s="290" t="s">
        <v>2012</v>
      </c>
      <c r="J115" s="290"/>
      <c r="K115" s="304"/>
    </row>
    <row r="116" s="1" customFormat="1" ht="15" customHeight="1">
      <c r="B116" s="315"/>
      <c r="C116" s="290" t="s">
        <v>47</v>
      </c>
      <c r="D116" s="290"/>
      <c r="E116" s="290"/>
      <c r="F116" s="313" t="s">
        <v>1977</v>
      </c>
      <c r="G116" s="290"/>
      <c r="H116" s="290" t="s">
        <v>2022</v>
      </c>
      <c r="I116" s="290" t="s">
        <v>2012</v>
      </c>
      <c r="J116" s="290"/>
      <c r="K116" s="304"/>
    </row>
    <row r="117" s="1" customFormat="1" ht="15" customHeight="1">
      <c r="B117" s="315"/>
      <c r="C117" s="290" t="s">
        <v>56</v>
      </c>
      <c r="D117" s="290"/>
      <c r="E117" s="290"/>
      <c r="F117" s="313" t="s">
        <v>1977</v>
      </c>
      <c r="G117" s="290"/>
      <c r="H117" s="290" t="s">
        <v>2023</v>
      </c>
      <c r="I117" s="290" t="s">
        <v>2024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2025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1971</v>
      </c>
      <c r="D123" s="305"/>
      <c r="E123" s="305"/>
      <c r="F123" s="305" t="s">
        <v>1972</v>
      </c>
      <c r="G123" s="306"/>
      <c r="H123" s="305" t="s">
        <v>53</v>
      </c>
      <c r="I123" s="305" t="s">
        <v>56</v>
      </c>
      <c r="J123" s="305" t="s">
        <v>1973</v>
      </c>
      <c r="K123" s="334"/>
    </row>
    <row r="124" s="1" customFormat="1" ht="17.25" customHeight="1">
      <c r="B124" s="333"/>
      <c r="C124" s="307" t="s">
        <v>1974</v>
      </c>
      <c r="D124" s="307"/>
      <c r="E124" s="307"/>
      <c r="F124" s="308" t="s">
        <v>1975</v>
      </c>
      <c r="G124" s="309"/>
      <c r="H124" s="307"/>
      <c r="I124" s="307"/>
      <c r="J124" s="307" t="s">
        <v>1976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1980</v>
      </c>
      <c r="D126" s="312"/>
      <c r="E126" s="312"/>
      <c r="F126" s="313" t="s">
        <v>1977</v>
      </c>
      <c r="G126" s="290"/>
      <c r="H126" s="290" t="s">
        <v>2017</v>
      </c>
      <c r="I126" s="290" t="s">
        <v>1979</v>
      </c>
      <c r="J126" s="290">
        <v>120</v>
      </c>
      <c r="K126" s="338"/>
    </row>
    <row r="127" s="1" customFormat="1" ht="15" customHeight="1">
      <c r="B127" s="335"/>
      <c r="C127" s="290" t="s">
        <v>2026</v>
      </c>
      <c r="D127" s="290"/>
      <c r="E127" s="290"/>
      <c r="F127" s="313" t="s">
        <v>1977</v>
      </c>
      <c r="G127" s="290"/>
      <c r="H127" s="290" t="s">
        <v>2027</v>
      </c>
      <c r="I127" s="290" t="s">
        <v>1979</v>
      </c>
      <c r="J127" s="290" t="s">
        <v>2028</v>
      </c>
      <c r="K127" s="338"/>
    </row>
    <row r="128" s="1" customFormat="1" ht="15" customHeight="1">
      <c r="B128" s="335"/>
      <c r="C128" s="290" t="s">
        <v>1925</v>
      </c>
      <c r="D128" s="290"/>
      <c r="E128" s="290"/>
      <c r="F128" s="313" t="s">
        <v>1977</v>
      </c>
      <c r="G128" s="290"/>
      <c r="H128" s="290" t="s">
        <v>2029</v>
      </c>
      <c r="I128" s="290" t="s">
        <v>1979</v>
      </c>
      <c r="J128" s="290" t="s">
        <v>2028</v>
      </c>
      <c r="K128" s="338"/>
    </row>
    <row r="129" s="1" customFormat="1" ht="15" customHeight="1">
      <c r="B129" s="335"/>
      <c r="C129" s="290" t="s">
        <v>1988</v>
      </c>
      <c r="D129" s="290"/>
      <c r="E129" s="290"/>
      <c r="F129" s="313" t="s">
        <v>1983</v>
      </c>
      <c r="G129" s="290"/>
      <c r="H129" s="290" t="s">
        <v>1989</v>
      </c>
      <c r="I129" s="290" t="s">
        <v>1979</v>
      </c>
      <c r="J129" s="290">
        <v>15</v>
      </c>
      <c r="K129" s="338"/>
    </row>
    <row r="130" s="1" customFormat="1" ht="15" customHeight="1">
      <c r="B130" s="335"/>
      <c r="C130" s="316" t="s">
        <v>1990</v>
      </c>
      <c r="D130" s="316"/>
      <c r="E130" s="316"/>
      <c r="F130" s="317" t="s">
        <v>1983</v>
      </c>
      <c r="G130" s="316"/>
      <c r="H130" s="316" t="s">
        <v>1991</v>
      </c>
      <c r="I130" s="316" t="s">
        <v>1979</v>
      </c>
      <c r="J130" s="316">
        <v>15</v>
      </c>
      <c r="K130" s="338"/>
    </row>
    <row r="131" s="1" customFormat="1" ht="15" customHeight="1">
      <c r="B131" s="335"/>
      <c r="C131" s="316" t="s">
        <v>1992</v>
      </c>
      <c r="D131" s="316"/>
      <c r="E131" s="316"/>
      <c r="F131" s="317" t="s">
        <v>1983</v>
      </c>
      <c r="G131" s="316"/>
      <c r="H131" s="316" t="s">
        <v>1993</v>
      </c>
      <c r="I131" s="316" t="s">
        <v>1979</v>
      </c>
      <c r="J131" s="316">
        <v>20</v>
      </c>
      <c r="K131" s="338"/>
    </row>
    <row r="132" s="1" customFormat="1" ht="15" customHeight="1">
      <c r="B132" s="335"/>
      <c r="C132" s="316" t="s">
        <v>1994</v>
      </c>
      <c r="D132" s="316"/>
      <c r="E132" s="316"/>
      <c r="F132" s="317" t="s">
        <v>1983</v>
      </c>
      <c r="G132" s="316"/>
      <c r="H132" s="316" t="s">
        <v>1995</v>
      </c>
      <c r="I132" s="316" t="s">
        <v>1979</v>
      </c>
      <c r="J132" s="316">
        <v>20</v>
      </c>
      <c r="K132" s="338"/>
    </row>
    <row r="133" s="1" customFormat="1" ht="15" customHeight="1">
      <c r="B133" s="335"/>
      <c r="C133" s="290" t="s">
        <v>1982</v>
      </c>
      <c r="D133" s="290"/>
      <c r="E133" s="290"/>
      <c r="F133" s="313" t="s">
        <v>1983</v>
      </c>
      <c r="G133" s="290"/>
      <c r="H133" s="290" t="s">
        <v>2017</v>
      </c>
      <c r="I133" s="290" t="s">
        <v>1979</v>
      </c>
      <c r="J133" s="290">
        <v>50</v>
      </c>
      <c r="K133" s="338"/>
    </row>
    <row r="134" s="1" customFormat="1" ht="15" customHeight="1">
      <c r="B134" s="335"/>
      <c r="C134" s="290" t="s">
        <v>1996</v>
      </c>
      <c r="D134" s="290"/>
      <c r="E134" s="290"/>
      <c r="F134" s="313" t="s">
        <v>1983</v>
      </c>
      <c r="G134" s="290"/>
      <c r="H134" s="290" t="s">
        <v>2017</v>
      </c>
      <c r="I134" s="290" t="s">
        <v>1979</v>
      </c>
      <c r="J134" s="290">
        <v>50</v>
      </c>
      <c r="K134" s="338"/>
    </row>
    <row r="135" s="1" customFormat="1" ht="15" customHeight="1">
      <c r="B135" s="335"/>
      <c r="C135" s="290" t="s">
        <v>2002</v>
      </c>
      <c r="D135" s="290"/>
      <c r="E135" s="290"/>
      <c r="F135" s="313" t="s">
        <v>1983</v>
      </c>
      <c r="G135" s="290"/>
      <c r="H135" s="290" t="s">
        <v>2017</v>
      </c>
      <c r="I135" s="290" t="s">
        <v>1979</v>
      </c>
      <c r="J135" s="290">
        <v>50</v>
      </c>
      <c r="K135" s="338"/>
    </row>
    <row r="136" s="1" customFormat="1" ht="15" customHeight="1">
      <c r="B136" s="335"/>
      <c r="C136" s="290" t="s">
        <v>2004</v>
      </c>
      <c r="D136" s="290"/>
      <c r="E136" s="290"/>
      <c r="F136" s="313" t="s">
        <v>1983</v>
      </c>
      <c r="G136" s="290"/>
      <c r="H136" s="290" t="s">
        <v>2017</v>
      </c>
      <c r="I136" s="290" t="s">
        <v>1979</v>
      </c>
      <c r="J136" s="290">
        <v>50</v>
      </c>
      <c r="K136" s="338"/>
    </row>
    <row r="137" s="1" customFormat="1" ht="15" customHeight="1">
      <c r="B137" s="335"/>
      <c r="C137" s="290" t="s">
        <v>2005</v>
      </c>
      <c r="D137" s="290"/>
      <c r="E137" s="290"/>
      <c r="F137" s="313" t="s">
        <v>1983</v>
      </c>
      <c r="G137" s="290"/>
      <c r="H137" s="290" t="s">
        <v>2030</v>
      </c>
      <c r="I137" s="290" t="s">
        <v>1979</v>
      </c>
      <c r="J137" s="290">
        <v>255</v>
      </c>
      <c r="K137" s="338"/>
    </row>
    <row r="138" s="1" customFormat="1" ht="15" customHeight="1">
      <c r="B138" s="335"/>
      <c r="C138" s="290" t="s">
        <v>2007</v>
      </c>
      <c r="D138" s="290"/>
      <c r="E138" s="290"/>
      <c r="F138" s="313" t="s">
        <v>1977</v>
      </c>
      <c r="G138" s="290"/>
      <c r="H138" s="290" t="s">
        <v>2031</v>
      </c>
      <c r="I138" s="290" t="s">
        <v>2009</v>
      </c>
      <c r="J138" s="290"/>
      <c r="K138" s="338"/>
    </row>
    <row r="139" s="1" customFormat="1" ht="15" customHeight="1">
      <c r="B139" s="335"/>
      <c r="C139" s="290" t="s">
        <v>2010</v>
      </c>
      <c r="D139" s="290"/>
      <c r="E139" s="290"/>
      <c r="F139" s="313" t="s">
        <v>1977</v>
      </c>
      <c r="G139" s="290"/>
      <c r="H139" s="290" t="s">
        <v>2032</v>
      </c>
      <c r="I139" s="290" t="s">
        <v>2012</v>
      </c>
      <c r="J139" s="290"/>
      <c r="K139" s="338"/>
    </row>
    <row r="140" s="1" customFormat="1" ht="15" customHeight="1">
      <c r="B140" s="335"/>
      <c r="C140" s="290" t="s">
        <v>2013</v>
      </c>
      <c r="D140" s="290"/>
      <c r="E140" s="290"/>
      <c r="F140" s="313" t="s">
        <v>1977</v>
      </c>
      <c r="G140" s="290"/>
      <c r="H140" s="290" t="s">
        <v>2013</v>
      </c>
      <c r="I140" s="290" t="s">
        <v>2012</v>
      </c>
      <c r="J140" s="290"/>
      <c r="K140" s="338"/>
    </row>
    <row r="141" s="1" customFormat="1" ht="15" customHeight="1">
      <c r="B141" s="335"/>
      <c r="C141" s="290" t="s">
        <v>37</v>
      </c>
      <c r="D141" s="290"/>
      <c r="E141" s="290"/>
      <c r="F141" s="313" t="s">
        <v>1977</v>
      </c>
      <c r="G141" s="290"/>
      <c r="H141" s="290" t="s">
        <v>2033</v>
      </c>
      <c r="I141" s="290" t="s">
        <v>2012</v>
      </c>
      <c r="J141" s="290"/>
      <c r="K141" s="338"/>
    </row>
    <row r="142" s="1" customFormat="1" ht="15" customHeight="1">
      <c r="B142" s="335"/>
      <c r="C142" s="290" t="s">
        <v>2034</v>
      </c>
      <c r="D142" s="290"/>
      <c r="E142" s="290"/>
      <c r="F142" s="313" t="s">
        <v>1977</v>
      </c>
      <c r="G142" s="290"/>
      <c r="H142" s="290" t="s">
        <v>2035</v>
      </c>
      <c r="I142" s="290" t="s">
        <v>2012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2036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1971</v>
      </c>
      <c r="D148" s="305"/>
      <c r="E148" s="305"/>
      <c r="F148" s="305" t="s">
        <v>1972</v>
      </c>
      <c r="G148" s="306"/>
      <c r="H148" s="305" t="s">
        <v>53</v>
      </c>
      <c r="I148" s="305" t="s">
        <v>56</v>
      </c>
      <c r="J148" s="305" t="s">
        <v>1973</v>
      </c>
      <c r="K148" s="304"/>
    </row>
    <row r="149" s="1" customFormat="1" ht="17.25" customHeight="1">
      <c r="B149" s="302"/>
      <c r="C149" s="307" t="s">
        <v>1974</v>
      </c>
      <c r="D149" s="307"/>
      <c r="E149" s="307"/>
      <c r="F149" s="308" t="s">
        <v>1975</v>
      </c>
      <c r="G149" s="309"/>
      <c r="H149" s="307"/>
      <c r="I149" s="307"/>
      <c r="J149" s="307" t="s">
        <v>1976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1980</v>
      </c>
      <c r="D151" s="290"/>
      <c r="E151" s="290"/>
      <c r="F151" s="343" t="s">
        <v>1977</v>
      </c>
      <c r="G151" s="290"/>
      <c r="H151" s="342" t="s">
        <v>2017</v>
      </c>
      <c r="I151" s="342" t="s">
        <v>1979</v>
      </c>
      <c r="J151" s="342">
        <v>120</v>
      </c>
      <c r="K151" s="338"/>
    </row>
    <row r="152" s="1" customFormat="1" ht="15" customHeight="1">
      <c r="B152" s="315"/>
      <c r="C152" s="342" t="s">
        <v>2026</v>
      </c>
      <c r="D152" s="290"/>
      <c r="E152" s="290"/>
      <c r="F152" s="343" t="s">
        <v>1977</v>
      </c>
      <c r="G152" s="290"/>
      <c r="H152" s="342" t="s">
        <v>2037</v>
      </c>
      <c r="I152" s="342" t="s">
        <v>1979</v>
      </c>
      <c r="J152" s="342" t="s">
        <v>2028</v>
      </c>
      <c r="K152" s="338"/>
    </row>
    <row r="153" s="1" customFormat="1" ht="15" customHeight="1">
      <c r="B153" s="315"/>
      <c r="C153" s="342" t="s">
        <v>1925</v>
      </c>
      <c r="D153" s="290"/>
      <c r="E153" s="290"/>
      <c r="F153" s="343" t="s">
        <v>1977</v>
      </c>
      <c r="G153" s="290"/>
      <c r="H153" s="342" t="s">
        <v>2038</v>
      </c>
      <c r="I153" s="342" t="s">
        <v>1979</v>
      </c>
      <c r="J153" s="342" t="s">
        <v>2028</v>
      </c>
      <c r="K153" s="338"/>
    </row>
    <row r="154" s="1" customFormat="1" ht="15" customHeight="1">
      <c r="B154" s="315"/>
      <c r="C154" s="342" t="s">
        <v>1982</v>
      </c>
      <c r="D154" s="290"/>
      <c r="E154" s="290"/>
      <c r="F154" s="343" t="s">
        <v>1983</v>
      </c>
      <c r="G154" s="290"/>
      <c r="H154" s="342" t="s">
        <v>2017</v>
      </c>
      <c r="I154" s="342" t="s">
        <v>1979</v>
      </c>
      <c r="J154" s="342">
        <v>50</v>
      </c>
      <c r="K154" s="338"/>
    </row>
    <row r="155" s="1" customFormat="1" ht="15" customHeight="1">
      <c r="B155" s="315"/>
      <c r="C155" s="342" t="s">
        <v>1985</v>
      </c>
      <c r="D155" s="290"/>
      <c r="E155" s="290"/>
      <c r="F155" s="343" t="s">
        <v>1977</v>
      </c>
      <c r="G155" s="290"/>
      <c r="H155" s="342" t="s">
        <v>2017</v>
      </c>
      <c r="I155" s="342" t="s">
        <v>1987</v>
      </c>
      <c r="J155" s="342"/>
      <c r="K155" s="338"/>
    </row>
    <row r="156" s="1" customFormat="1" ht="15" customHeight="1">
      <c r="B156" s="315"/>
      <c r="C156" s="342" t="s">
        <v>1996</v>
      </c>
      <c r="D156" s="290"/>
      <c r="E156" s="290"/>
      <c r="F156" s="343" t="s">
        <v>1983</v>
      </c>
      <c r="G156" s="290"/>
      <c r="H156" s="342" t="s">
        <v>2017</v>
      </c>
      <c r="I156" s="342" t="s">
        <v>1979</v>
      </c>
      <c r="J156" s="342">
        <v>50</v>
      </c>
      <c r="K156" s="338"/>
    </row>
    <row r="157" s="1" customFormat="1" ht="15" customHeight="1">
      <c r="B157" s="315"/>
      <c r="C157" s="342" t="s">
        <v>2004</v>
      </c>
      <c r="D157" s="290"/>
      <c r="E157" s="290"/>
      <c r="F157" s="343" t="s">
        <v>1983</v>
      </c>
      <c r="G157" s="290"/>
      <c r="H157" s="342" t="s">
        <v>2017</v>
      </c>
      <c r="I157" s="342" t="s">
        <v>1979</v>
      </c>
      <c r="J157" s="342">
        <v>50</v>
      </c>
      <c r="K157" s="338"/>
    </row>
    <row r="158" s="1" customFormat="1" ht="15" customHeight="1">
      <c r="B158" s="315"/>
      <c r="C158" s="342" t="s">
        <v>2002</v>
      </c>
      <c r="D158" s="290"/>
      <c r="E158" s="290"/>
      <c r="F158" s="343" t="s">
        <v>1983</v>
      </c>
      <c r="G158" s="290"/>
      <c r="H158" s="342" t="s">
        <v>2017</v>
      </c>
      <c r="I158" s="342" t="s">
        <v>1979</v>
      </c>
      <c r="J158" s="342">
        <v>50</v>
      </c>
      <c r="K158" s="338"/>
    </row>
    <row r="159" s="1" customFormat="1" ht="15" customHeight="1">
      <c r="B159" s="315"/>
      <c r="C159" s="342" t="s">
        <v>104</v>
      </c>
      <c r="D159" s="290"/>
      <c r="E159" s="290"/>
      <c r="F159" s="343" t="s">
        <v>1977</v>
      </c>
      <c r="G159" s="290"/>
      <c r="H159" s="342" t="s">
        <v>2039</v>
      </c>
      <c r="I159" s="342" t="s">
        <v>1979</v>
      </c>
      <c r="J159" s="342" t="s">
        <v>2040</v>
      </c>
      <c r="K159" s="338"/>
    </row>
    <row r="160" s="1" customFormat="1" ht="15" customHeight="1">
      <c r="B160" s="315"/>
      <c r="C160" s="342" t="s">
        <v>2041</v>
      </c>
      <c r="D160" s="290"/>
      <c r="E160" s="290"/>
      <c r="F160" s="343" t="s">
        <v>1977</v>
      </c>
      <c r="G160" s="290"/>
      <c r="H160" s="342" t="s">
        <v>2042</v>
      </c>
      <c r="I160" s="342" t="s">
        <v>2012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2043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1971</v>
      </c>
      <c r="D166" s="305"/>
      <c r="E166" s="305"/>
      <c r="F166" s="305" t="s">
        <v>1972</v>
      </c>
      <c r="G166" s="347"/>
      <c r="H166" s="348" t="s">
        <v>53</v>
      </c>
      <c r="I166" s="348" t="s">
        <v>56</v>
      </c>
      <c r="J166" s="305" t="s">
        <v>1973</v>
      </c>
      <c r="K166" s="282"/>
    </row>
    <row r="167" s="1" customFormat="1" ht="17.25" customHeight="1">
      <c r="B167" s="283"/>
      <c r="C167" s="307" t="s">
        <v>1974</v>
      </c>
      <c r="D167" s="307"/>
      <c r="E167" s="307"/>
      <c r="F167" s="308" t="s">
        <v>1975</v>
      </c>
      <c r="G167" s="349"/>
      <c r="H167" s="350"/>
      <c r="I167" s="350"/>
      <c r="J167" s="307" t="s">
        <v>1976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1980</v>
      </c>
      <c r="D169" s="290"/>
      <c r="E169" s="290"/>
      <c r="F169" s="313" t="s">
        <v>1977</v>
      </c>
      <c r="G169" s="290"/>
      <c r="H169" s="290" t="s">
        <v>2017</v>
      </c>
      <c r="I169" s="290" t="s">
        <v>1979</v>
      </c>
      <c r="J169" s="290">
        <v>120</v>
      </c>
      <c r="K169" s="338"/>
    </row>
    <row r="170" s="1" customFormat="1" ht="15" customHeight="1">
      <c r="B170" s="315"/>
      <c r="C170" s="290" t="s">
        <v>2026</v>
      </c>
      <c r="D170" s="290"/>
      <c r="E170" s="290"/>
      <c r="F170" s="313" t="s">
        <v>1977</v>
      </c>
      <c r="G170" s="290"/>
      <c r="H170" s="290" t="s">
        <v>2027</v>
      </c>
      <c r="I170" s="290" t="s">
        <v>1979</v>
      </c>
      <c r="J170" s="290" t="s">
        <v>2028</v>
      </c>
      <c r="K170" s="338"/>
    </row>
    <row r="171" s="1" customFormat="1" ht="15" customHeight="1">
      <c r="B171" s="315"/>
      <c r="C171" s="290" t="s">
        <v>1925</v>
      </c>
      <c r="D171" s="290"/>
      <c r="E171" s="290"/>
      <c r="F171" s="313" t="s">
        <v>1977</v>
      </c>
      <c r="G171" s="290"/>
      <c r="H171" s="290" t="s">
        <v>2044</v>
      </c>
      <c r="I171" s="290" t="s">
        <v>1979</v>
      </c>
      <c r="J171" s="290" t="s">
        <v>2028</v>
      </c>
      <c r="K171" s="338"/>
    </row>
    <row r="172" s="1" customFormat="1" ht="15" customHeight="1">
      <c r="B172" s="315"/>
      <c r="C172" s="290" t="s">
        <v>1982</v>
      </c>
      <c r="D172" s="290"/>
      <c r="E172" s="290"/>
      <c r="F172" s="313" t="s">
        <v>1983</v>
      </c>
      <c r="G172" s="290"/>
      <c r="H172" s="290" t="s">
        <v>2044</v>
      </c>
      <c r="I172" s="290" t="s">
        <v>1979</v>
      </c>
      <c r="J172" s="290">
        <v>50</v>
      </c>
      <c r="K172" s="338"/>
    </row>
    <row r="173" s="1" customFormat="1" ht="15" customHeight="1">
      <c r="B173" s="315"/>
      <c r="C173" s="290" t="s">
        <v>1985</v>
      </c>
      <c r="D173" s="290"/>
      <c r="E173" s="290"/>
      <c r="F173" s="313" t="s">
        <v>1977</v>
      </c>
      <c r="G173" s="290"/>
      <c r="H173" s="290" t="s">
        <v>2044</v>
      </c>
      <c r="I173" s="290" t="s">
        <v>1987</v>
      </c>
      <c r="J173" s="290"/>
      <c r="K173" s="338"/>
    </row>
    <row r="174" s="1" customFormat="1" ht="15" customHeight="1">
      <c r="B174" s="315"/>
      <c r="C174" s="290" t="s">
        <v>1996</v>
      </c>
      <c r="D174" s="290"/>
      <c r="E174" s="290"/>
      <c r="F174" s="313" t="s">
        <v>1983</v>
      </c>
      <c r="G174" s="290"/>
      <c r="H174" s="290" t="s">
        <v>2044</v>
      </c>
      <c r="I174" s="290" t="s">
        <v>1979</v>
      </c>
      <c r="J174" s="290">
        <v>50</v>
      </c>
      <c r="K174" s="338"/>
    </row>
    <row r="175" s="1" customFormat="1" ht="15" customHeight="1">
      <c r="B175" s="315"/>
      <c r="C175" s="290" t="s">
        <v>2004</v>
      </c>
      <c r="D175" s="290"/>
      <c r="E175" s="290"/>
      <c r="F175" s="313" t="s">
        <v>1983</v>
      </c>
      <c r="G175" s="290"/>
      <c r="H175" s="290" t="s">
        <v>2044</v>
      </c>
      <c r="I175" s="290" t="s">
        <v>1979</v>
      </c>
      <c r="J175" s="290">
        <v>50</v>
      </c>
      <c r="K175" s="338"/>
    </row>
    <row r="176" s="1" customFormat="1" ht="15" customHeight="1">
      <c r="B176" s="315"/>
      <c r="C176" s="290" t="s">
        <v>2002</v>
      </c>
      <c r="D176" s="290"/>
      <c r="E176" s="290"/>
      <c r="F176" s="313" t="s">
        <v>1983</v>
      </c>
      <c r="G176" s="290"/>
      <c r="H176" s="290" t="s">
        <v>2044</v>
      </c>
      <c r="I176" s="290" t="s">
        <v>1979</v>
      </c>
      <c r="J176" s="290">
        <v>50</v>
      </c>
      <c r="K176" s="338"/>
    </row>
    <row r="177" s="1" customFormat="1" ht="15" customHeight="1">
      <c r="B177" s="315"/>
      <c r="C177" s="290" t="s">
        <v>123</v>
      </c>
      <c r="D177" s="290"/>
      <c r="E177" s="290"/>
      <c r="F177" s="313" t="s">
        <v>1977</v>
      </c>
      <c r="G177" s="290"/>
      <c r="H177" s="290" t="s">
        <v>2045</v>
      </c>
      <c r="I177" s="290" t="s">
        <v>2046</v>
      </c>
      <c r="J177" s="290"/>
      <c r="K177" s="338"/>
    </row>
    <row r="178" s="1" customFormat="1" ht="15" customHeight="1">
      <c r="B178" s="315"/>
      <c r="C178" s="290" t="s">
        <v>56</v>
      </c>
      <c r="D178" s="290"/>
      <c r="E178" s="290"/>
      <c r="F178" s="313" t="s">
        <v>1977</v>
      </c>
      <c r="G178" s="290"/>
      <c r="H178" s="290" t="s">
        <v>2047</v>
      </c>
      <c r="I178" s="290" t="s">
        <v>2048</v>
      </c>
      <c r="J178" s="290">
        <v>1</v>
      </c>
      <c r="K178" s="338"/>
    </row>
    <row r="179" s="1" customFormat="1" ht="15" customHeight="1">
      <c r="B179" s="315"/>
      <c r="C179" s="290" t="s">
        <v>52</v>
      </c>
      <c r="D179" s="290"/>
      <c r="E179" s="290"/>
      <c r="F179" s="313" t="s">
        <v>1977</v>
      </c>
      <c r="G179" s="290"/>
      <c r="H179" s="290" t="s">
        <v>2049</v>
      </c>
      <c r="I179" s="290" t="s">
        <v>1979</v>
      </c>
      <c r="J179" s="290">
        <v>20</v>
      </c>
      <c r="K179" s="338"/>
    </row>
    <row r="180" s="1" customFormat="1" ht="15" customHeight="1">
      <c r="B180" s="315"/>
      <c r="C180" s="290" t="s">
        <v>53</v>
      </c>
      <c r="D180" s="290"/>
      <c r="E180" s="290"/>
      <c r="F180" s="313" t="s">
        <v>1977</v>
      </c>
      <c r="G180" s="290"/>
      <c r="H180" s="290" t="s">
        <v>2050</v>
      </c>
      <c r="I180" s="290" t="s">
        <v>1979</v>
      </c>
      <c r="J180" s="290">
        <v>255</v>
      </c>
      <c r="K180" s="338"/>
    </row>
    <row r="181" s="1" customFormat="1" ht="15" customHeight="1">
      <c r="B181" s="315"/>
      <c r="C181" s="290" t="s">
        <v>124</v>
      </c>
      <c r="D181" s="290"/>
      <c r="E181" s="290"/>
      <c r="F181" s="313" t="s">
        <v>1977</v>
      </c>
      <c r="G181" s="290"/>
      <c r="H181" s="290" t="s">
        <v>1941</v>
      </c>
      <c r="I181" s="290" t="s">
        <v>1979</v>
      </c>
      <c r="J181" s="290">
        <v>10</v>
      </c>
      <c r="K181" s="338"/>
    </row>
    <row r="182" s="1" customFormat="1" ht="15" customHeight="1">
      <c r="B182" s="315"/>
      <c r="C182" s="290" t="s">
        <v>125</v>
      </c>
      <c r="D182" s="290"/>
      <c r="E182" s="290"/>
      <c r="F182" s="313" t="s">
        <v>1977</v>
      </c>
      <c r="G182" s="290"/>
      <c r="H182" s="290" t="s">
        <v>2051</v>
      </c>
      <c r="I182" s="290" t="s">
        <v>2012</v>
      </c>
      <c r="J182" s="290"/>
      <c r="K182" s="338"/>
    </row>
    <row r="183" s="1" customFormat="1" ht="15" customHeight="1">
      <c r="B183" s="315"/>
      <c r="C183" s="290" t="s">
        <v>2052</v>
      </c>
      <c r="D183" s="290"/>
      <c r="E183" s="290"/>
      <c r="F183" s="313" t="s">
        <v>1977</v>
      </c>
      <c r="G183" s="290"/>
      <c r="H183" s="290" t="s">
        <v>2053</v>
      </c>
      <c r="I183" s="290" t="s">
        <v>2012</v>
      </c>
      <c r="J183" s="290"/>
      <c r="K183" s="338"/>
    </row>
    <row r="184" s="1" customFormat="1" ht="15" customHeight="1">
      <c r="B184" s="315"/>
      <c r="C184" s="290" t="s">
        <v>2041</v>
      </c>
      <c r="D184" s="290"/>
      <c r="E184" s="290"/>
      <c r="F184" s="313" t="s">
        <v>1977</v>
      </c>
      <c r="G184" s="290"/>
      <c r="H184" s="290" t="s">
        <v>2054</v>
      </c>
      <c r="I184" s="290" t="s">
        <v>2012</v>
      </c>
      <c r="J184" s="290"/>
      <c r="K184" s="338"/>
    </row>
    <row r="185" s="1" customFormat="1" ht="15" customHeight="1">
      <c r="B185" s="315"/>
      <c r="C185" s="290" t="s">
        <v>127</v>
      </c>
      <c r="D185" s="290"/>
      <c r="E185" s="290"/>
      <c r="F185" s="313" t="s">
        <v>1983</v>
      </c>
      <c r="G185" s="290"/>
      <c r="H185" s="290" t="s">
        <v>2055</v>
      </c>
      <c r="I185" s="290" t="s">
        <v>1979</v>
      </c>
      <c r="J185" s="290">
        <v>50</v>
      </c>
      <c r="K185" s="338"/>
    </row>
    <row r="186" s="1" customFormat="1" ht="15" customHeight="1">
      <c r="B186" s="315"/>
      <c r="C186" s="290" t="s">
        <v>2056</v>
      </c>
      <c r="D186" s="290"/>
      <c r="E186" s="290"/>
      <c r="F186" s="313" t="s">
        <v>1983</v>
      </c>
      <c r="G186" s="290"/>
      <c r="H186" s="290" t="s">
        <v>2057</v>
      </c>
      <c r="I186" s="290" t="s">
        <v>2058</v>
      </c>
      <c r="J186" s="290"/>
      <c r="K186" s="338"/>
    </row>
    <row r="187" s="1" customFormat="1" ht="15" customHeight="1">
      <c r="B187" s="315"/>
      <c r="C187" s="290" t="s">
        <v>2059</v>
      </c>
      <c r="D187" s="290"/>
      <c r="E187" s="290"/>
      <c r="F187" s="313" t="s">
        <v>1983</v>
      </c>
      <c r="G187" s="290"/>
      <c r="H187" s="290" t="s">
        <v>2060</v>
      </c>
      <c r="I187" s="290" t="s">
        <v>2058</v>
      </c>
      <c r="J187" s="290"/>
      <c r="K187" s="338"/>
    </row>
    <row r="188" s="1" customFormat="1" ht="15" customHeight="1">
      <c r="B188" s="315"/>
      <c r="C188" s="290" t="s">
        <v>2061</v>
      </c>
      <c r="D188" s="290"/>
      <c r="E188" s="290"/>
      <c r="F188" s="313" t="s">
        <v>1983</v>
      </c>
      <c r="G188" s="290"/>
      <c r="H188" s="290" t="s">
        <v>2062</v>
      </c>
      <c r="I188" s="290" t="s">
        <v>2058</v>
      </c>
      <c r="J188" s="290"/>
      <c r="K188" s="338"/>
    </row>
    <row r="189" s="1" customFormat="1" ht="15" customHeight="1">
      <c r="B189" s="315"/>
      <c r="C189" s="351" t="s">
        <v>2063</v>
      </c>
      <c r="D189" s="290"/>
      <c r="E189" s="290"/>
      <c r="F189" s="313" t="s">
        <v>1983</v>
      </c>
      <c r="G189" s="290"/>
      <c r="H189" s="290" t="s">
        <v>2064</v>
      </c>
      <c r="I189" s="290" t="s">
        <v>2065</v>
      </c>
      <c r="J189" s="352" t="s">
        <v>2066</v>
      </c>
      <c r="K189" s="338"/>
    </row>
    <row r="190" s="17" customFormat="1" ht="15" customHeight="1">
      <c r="B190" s="353"/>
      <c r="C190" s="354" t="s">
        <v>2067</v>
      </c>
      <c r="D190" s="355"/>
      <c r="E190" s="355"/>
      <c r="F190" s="356" t="s">
        <v>1983</v>
      </c>
      <c r="G190" s="355"/>
      <c r="H190" s="355" t="s">
        <v>2068</v>
      </c>
      <c r="I190" s="355" t="s">
        <v>2065</v>
      </c>
      <c r="J190" s="357" t="s">
        <v>2066</v>
      </c>
      <c r="K190" s="358"/>
    </row>
    <row r="191" s="1" customFormat="1" ht="15" customHeight="1">
      <c r="B191" s="315"/>
      <c r="C191" s="351" t="s">
        <v>41</v>
      </c>
      <c r="D191" s="290"/>
      <c r="E191" s="290"/>
      <c r="F191" s="313" t="s">
        <v>1977</v>
      </c>
      <c r="G191" s="290"/>
      <c r="H191" s="287" t="s">
        <v>2069</v>
      </c>
      <c r="I191" s="290" t="s">
        <v>2070</v>
      </c>
      <c r="J191" s="290"/>
      <c r="K191" s="338"/>
    </row>
    <row r="192" s="1" customFormat="1" ht="15" customHeight="1">
      <c r="B192" s="315"/>
      <c r="C192" s="351" t="s">
        <v>2071</v>
      </c>
      <c r="D192" s="290"/>
      <c r="E192" s="290"/>
      <c r="F192" s="313" t="s">
        <v>1977</v>
      </c>
      <c r="G192" s="290"/>
      <c r="H192" s="290" t="s">
        <v>2072</v>
      </c>
      <c r="I192" s="290" t="s">
        <v>2012</v>
      </c>
      <c r="J192" s="290"/>
      <c r="K192" s="338"/>
    </row>
    <row r="193" s="1" customFormat="1" ht="15" customHeight="1">
      <c r="B193" s="315"/>
      <c r="C193" s="351" t="s">
        <v>2073</v>
      </c>
      <c r="D193" s="290"/>
      <c r="E193" s="290"/>
      <c r="F193" s="313" t="s">
        <v>1977</v>
      </c>
      <c r="G193" s="290"/>
      <c r="H193" s="290" t="s">
        <v>2074</v>
      </c>
      <c r="I193" s="290" t="s">
        <v>2012</v>
      </c>
      <c r="J193" s="290"/>
      <c r="K193" s="338"/>
    </row>
    <row r="194" s="1" customFormat="1" ht="15" customHeight="1">
      <c r="B194" s="315"/>
      <c r="C194" s="351" t="s">
        <v>2075</v>
      </c>
      <c r="D194" s="290"/>
      <c r="E194" s="290"/>
      <c r="F194" s="313" t="s">
        <v>1983</v>
      </c>
      <c r="G194" s="290"/>
      <c r="H194" s="290" t="s">
        <v>2076</v>
      </c>
      <c r="I194" s="290" t="s">
        <v>2012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2077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2078</v>
      </c>
      <c r="D201" s="360"/>
      <c r="E201" s="360"/>
      <c r="F201" s="360" t="s">
        <v>2079</v>
      </c>
      <c r="G201" s="361"/>
      <c r="H201" s="360" t="s">
        <v>2080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2070</v>
      </c>
      <c r="D203" s="290"/>
      <c r="E203" s="290"/>
      <c r="F203" s="313" t="s">
        <v>42</v>
      </c>
      <c r="G203" s="290"/>
      <c r="H203" s="290" t="s">
        <v>2081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43</v>
      </c>
      <c r="G204" s="290"/>
      <c r="H204" s="290" t="s">
        <v>2082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46</v>
      </c>
      <c r="G205" s="290"/>
      <c r="H205" s="290" t="s">
        <v>2083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44</v>
      </c>
      <c r="G206" s="290"/>
      <c r="H206" s="290" t="s">
        <v>2084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45</v>
      </c>
      <c r="G207" s="290"/>
      <c r="H207" s="290" t="s">
        <v>2085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2024</v>
      </c>
      <c r="D209" s="290"/>
      <c r="E209" s="290"/>
      <c r="F209" s="313" t="s">
        <v>78</v>
      </c>
      <c r="G209" s="290"/>
      <c r="H209" s="290" t="s">
        <v>2086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1919</v>
      </c>
      <c r="G210" s="290"/>
      <c r="H210" s="290" t="s">
        <v>1920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1917</v>
      </c>
      <c r="G211" s="290"/>
      <c r="H211" s="290" t="s">
        <v>2087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1921</v>
      </c>
      <c r="G212" s="351"/>
      <c r="H212" s="342" t="s">
        <v>1922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1923</v>
      </c>
      <c r="G213" s="351"/>
      <c r="H213" s="342" t="s">
        <v>1900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2048</v>
      </c>
      <c r="D215" s="290"/>
      <c r="E215" s="290"/>
      <c r="F215" s="313">
        <v>1</v>
      </c>
      <c r="G215" s="351"/>
      <c r="H215" s="342" t="s">
        <v>2088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2089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2090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2091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Fraš</dc:creator>
  <cp:lastModifiedBy>Petr Fraš</cp:lastModifiedBy>
  <dcterms:created xsi:type="dcterms:W3CDTF">2024-05-15T23:00:27Z</dcterms:created>
  <dcterms:modified xsi:type="dcterms:W3CDTF">2024-05-15T23:00:36Z</dcterms:modified>
</cp:coreProperties>
</file>